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chartsheets/sheet1.xml" ContentType="application/vnd.openxmlformats-officedocument.spreadsheetml.chartsheet+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324"/>
  <workbookPr codeName="ThisWorkbook"/>
  <mc:AlternateContent xmlns:mc="http://schemas.openxmlformats.org/markup-compatibility/2006">
    <mc:Choice Requires="x15">
      <x15ac:absPath xmlns:x15ac="http://schemas.microsoft.com/office/spreadsheetml/2010/11/ac" url="E:\Construction Consultancy\Nexa Estimating LLC\Nexa Samples\Plumbing NEXA\"/>
    </mc:Choice>
  </mc:AlternateContent>
  <xr:revisionPtr revIDLastSave="0" documentId="8_{4CA08848-4055-4F7F-9DC9-1F4908A38000}" xr6:coauthVersionLast="47" xr6:coauthVersionMax="47" xr10:uidLastSave="{00000000-0000-0000-0000-000000000000}"/>
  <bookViews>
    <workbookView xWindow="-108" yWindow="-108" windowWidth="23256" windowHeight="12456" tabRatio="647" firstSheet="2" activeTab="2" xr2:uid="{00000000-000D-0000-FFFF-FFFF00000000}"/>
  </bookViews>
  <sheets>
    <sheet name="Chart1" sheetId="14" state="hidden" r:id="rId1"/>
    <sheet name="Sheet1" sheetId="15" state="hidden" r:id="rId2"/>
    <sheet name="Detailed Copper Estimate" sheetId="16" r:id="rId3"/>
  </sheets>
  <definedNames>
    <definedName name="_xlnm._FilterDatabase" localSheetId="2" hidden="1">'Detailed Copper Estimate'!$A$6:$L$444</definedName>
    <definedName name="Total">#REF!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6" i="16" l="1"/>
  <c r="K26" i="16" s="1"/>
  <c r="I25" i="16"/>
  <c r="K25" i="16" s="1"/>
  <c r="L25" i="16" s="1"/>
  <c r="H25" i="16"/>
  <c r="K24" i="16"/>
  <c r="I24" i="16"/>
  <c r="I23" i="16"/>
  <c r="K23" i="16" s="1"/>
  <c r="K17" i="16"/>
  <c r="I18" i="16"/>
  <c r="K18" i="16" s="1"/>
  <c r="L18" i="16" s="1"/>
  <c r="I17" i="16"/>
  <c r="K19" i="16"/>
  <c r="I19" i="16"/>
  <c r="I16" i="16"/>
  <c r="K16" i="16" s="1"/>
  <c r="I30" i="16"/>
  <c r="K30" i="16" s="1"/>
  <c r="I35" i="16"/>
  <c r="K35" i="16" s="1"/>
  <c r="L35" i="16" s="1"/>
  <c r="H35" i="16"/>
  <c r="K36" i="16"/>
  <c r="I36" i="16"/>
  <c r="I31" i="16"/>
  <c r="K31" i="16" s="1"/>
  <c r="L31" i="16" s="1"/>
  <c r="H31" i="16"/>
  <c r="I78" i="16"/>
  <c r="K78" i="16" s="1"/>
  <c r="L78" i="16" s="1"/>
  <c r="H78" i="16"/>
  <c r="K77" i="16"/>
  <c r="I77" i="16"/>
  <c r="I94" i="16"/>
  <c r="H94" i="16"/>
  <c r="E94" i="16"/>
  <c r="K397" i="16"/>
  <c r="I398" i="16"/>
  <c r="K398" i="16" s="1"/>
  <c r="I397" i="16"/>
  <c r="H397" i="16"/>
  <c r="K394" i="16"/>
  <c r="I394" i="16"/>
  <c r="I291" i="16"/>
  <c r="K291" i="16" s="1"/>
  <c r="I238" i="16"/>
  <c r="K238" i="16" s="1"/>
  <c r="L238" i="16" s="1"/>
  <c r="H238" i="16"/>
  <c r="I221" i="16"/>
  <c r="K221" i="16" s="1"/>
  <c r="H221" i="16"/>
  <c r="K220" i="16"/>
  <c r="I220" i="16"/>
  <c r="I212" i="16"/>
  <c r="K212" i="16" s="1"/>
  <c r="K168" i="16"/>
  <c r="K167" i="16"/>
  <c r="K166" i="16"/>
  <c r="I168" i="16"/>
  <c r="I167" i="16"/>
  <c r="H167" i="16"/>
  <c r="I166" i="16"/>
  <c r="I165" i="16"/>
  <c r="K165" i="16" s="1"/>
  <c r="I171" i="16"/>
  <c r="K171" i="16" s="1"/>
  <c r="I159" i="16"/>
  <c r="K159" i="16" s="1"/>
  <c r="H159" i="16"/>
  <c r="K154" i="16"/>
  <c r="I154" i="16"/>
  <c r="I116" i="16"/>
  <c r="K116" i="16" s="1"/>
  <c r="I113" i="16"/>
  <c r="K113" i="16" s="1"/>
  <c r="I112" i="16"/>
  <c r="K112" i="16" s="1"/>
  <c r="L112" i="16" s="1"/>
  <c r="H112" i="16"/>
  <c r="K107" i="16"/>
  <c r="I107" i="16"/>
  <c r="I106" i="16"/>
  <c r="K106" i="16" s="1"/>
  <c r="I101" i="16"/>
  <c r="K101" i="16" s="1"/>
  <c r="H101" i="16"/>
  <c r="E101" i="16"/>
  <c r="E87" i="16"/>
  <c r="I87" i="16"/>
  <c r="K67" i="16"/>
  <c r="I68" i="16"/>
  <c r="K68" i="16" s="1"/>
  <c r="I67" i="16"/>
  <c r="K55" i="16"/>
  <c r="K54" i="16"/>
  <c r="I56" i="16"/>
  <c r="K56" i="16" s="1"/>
  <c r="I58" i="16"/>
  <c r="K58" i="16" s="1"/>
  <c r="L58" i="16" s="1"/>
  <c r="I57" i="16"/>
  <c r="K57" i="16" s="1"/>
  <c r="I55" i="16"/>
  <c r="I54" i="16"/>
  <c r="I53" i="16"/>
  <c r="K53" i="16" s="1"/>
  <c r="L53" i="16" s="1"/>
  <c r="H53" i="16"/>
  <c r="K12" i="16"/>
  <c r="I12" i="16"/>
  <c r="I11" i="16"/>
  <c r="K11" i="16" s="1"/>
  <c r="L11" i="16" s="1"/>
  <c r="I10" i="16"/>
  <c r="K10" i="16" s="1"/>
  <c r="K9" i="16"/>
  <c r="I9" i="16"/>
  <c r="K8" i="16"/>
  <c r="I8" i="16"/>
  <c r="E394" i="16"/>
  <c r="H394" i="16" s="1"/>
  <c r="E398" i="16"/>
  <c r="H398" i="16" s="1"/>
  <c r="E397" i="16"/>
  <c r="E291" i="16"/>
  <c r="H291" i="16" s="1"/>
  <c r="E286" i="16"/>
  <c r="E247" i="16"/>
  <c r="E238" i="16"/>
  <c r="E237" i="16"/>
  <c r="E236" i="16"/>
  <c r="E235" i="16"/>
  <c r="E221" i="16"/>
  <c r="E220" i="16"/>
  <c r="H220" i="16" s="1"/>
  <c r="E212" i="16"/>
  <c r="H212" i="16" s="1"/>
  <c r="E171" i="16"/>
  <c r="H171" i="16" s="1"/>
  <c r="E168" i="16"/>
  <c r="H168" i="16" s="1"/>
  <c r="E167" i="16"/>
  <c r="E166" i="16"/>
  <c r="H166" i="16" s="1"/>
  <c r="E165" i="16"/>
  <c r="H165" i="16" s="1"/>
  <c r="I160" i="16"/>
  <c r="E160" i="16"/>
  <c r="E159" i="16"/>
  <c r="I155" i="16"/>
  <c r="E155" i="16"/>
  <c r="E154" i="16"/>
  <c r="H154" i="16" s="1"/>
  <c r="E116" i="16"/>
  <c r="H116" i="16" s="1"/>
  <c r="E113" i="16"/>
  <c r="H113" i="16" s="1"/>
  <c r="E112" i="16"/>
  <c r="E111" i="16"/>
  <c r="E110" i="16"/>
  <c r="E107" i="16"/>
  <c r="H107" i="16" s="1"/>
  <c r="E106" i="16"/>
  <c r="H106" i="16" s="1"/>
  <c r="E78" i="16"/>
  <c r="E77" i="16"/>
  <c r="H77" i="16" s="1"/>
  <c r="E68" i="16"/>
  <c r="H68" i="16" s="1"/>
  <c r="E67" i="16"/>
  <c r="H67" i="16" s="1"/>
  <c r="I59" i="16"/>
  <c r="E59" i="16"/>
  <c r="E58" i="16"/>
  <c r="H58" i="16" s="1"/>
  <c r="E57" i="16"/>
  <c r="H57" i="16" s="1"/>
  <c r="E56" i="16"/>
  <c r="H56" i="16" s="1"/>
  <c r="E55" i="16"/>
  <c r="H55" i="16" s="1"/>
  <c r="E54" i="16"/>
  <c r="H54" i="16" s="1"/>
  <c r="E53" i="16"/>
  <c r="I52" i="16"/>
  <c r="E52" i="16"/>
  <c r="I49" i="16"/>
  <c r="E49" i="16"/>
  <c r="I46" i="16"/>
  <c r="E46" i="16"/>
  <c r="H46" i="16" s="1"/>
  <c r="I43" i="16"/>
  <c r="E43" i="16"/>
  <c r="I40" i="16"/>
  <c r="E40" i="16"/>
  <c r="E36" i="16"/>
  <c r="H36" i="16" s="1"/>
  <c r="E35" i="16"/>
  <c r="E31" i="16"/>
  <c r="E30" i="16"/>
  <c r="H30" i="16" s="1"/>
  <c r="E26" i="16"/>
  <c r="H26" i="16" s="1"/>
  <c r="E25" i="16"/>
  <c r="E24" i="16"/>
  <c r="H24" i="16" s="1"/>
  <c r="E19" i="16"/>
  <c r="H19" i="16" s="1"/>
  <c r="E18" i="16"/>
  <c r="H18" i="16" s="1"/>
  <c r="E17" i="16"/>
  <c r="H17" i="16" s="1"/>
  <c r="E8" i="16"/>
  <c r="H8" i="16" s="1"/>
  <c r="E9" i="16"/>
  <c r="H9" i="16" s="1"/>
  <c r="E10" i="16"/>
  <c r="H10" i="16" s="1"/>
  <c r="E11" i="16"/>
  <c r="H11" i="16" s="1"/>
  <c r="E12" i="16"/>
  <c r="H12" i="16" s="1"/>
  <c r="L56" i="16" l="1"/>
  <c r="L113" i="16"/>
  <c r="L30" i="16"/>
  <c r="L106" i="16"/>
  <c r="L10" i="16"/>
  <c r="L57" i="16"/>
  <c r="L291" i="16"/>
  <c r="L26" i="16"/>
  <c r="L55" i="16"/>
  <c r="K87" i="16"/>
  <c r="L168" i="16"/>
  <c r="L397" i="16"/>
  <c r="L17" i="16"/>
  <c r="L166" i="16"/>
  <c r="L24" i="16"/>
  <c r="L54" i="16"/>
  <c r="L8" i="16"/>
  <c r="L107" i="16"/>
  <c r="L19" i="16"/>
  <c r="L12" i="16"/>
  <c r="L36" i="16"/>
  <c r="L9" i="16"/>
  <c r="L77" i="16"/>
  <c r="K94" i="16"/>
  <c r="L94" i="16" s="1"/>
  <c r="L398" i="16"/>
  <c r="L394" i="16"/>
  <c r="L221" i="16"/>
  <c r="L220" i="16"/>
  <c r="L212" i="16"/>
  <c r="L167" i="16"/>
  <c r="L165" i="16"/>
  <c r="L171" i="16"/>
  <c r="L159" i="16"/>
  <c r="L154" i="16"/>
  <c r="L116" i="16"/>
  <c r="L101" i="16"/>
  <c r="H87" i="16"/>
  <c r="L87" i="16" s="1"/>
  <c r="L68" i="16"/>
  <c r="L67" i="16"/>
  <c r="K155" i="16"/>
  <c r="K52" i="16"/>
  <c r="K160" i="16"/>
  <c r="H160" i="16"/>
  <c r="H155" i="16"/>
  <c r="K59" i="16"/>
  <c r="K43" i="16"/>
  <c r="H40" i="16"/>
  <c r="H52" i="16"/>
  <c r="H59" i="16"/>
  <c r="K46" i="16"/>
  <c r="L46" i="16" s="1"/>
  <c r="K40" i="16"/>
  <c r="K49" i="16"/>
  <c r="H43" i="16"/>
  <c r="H49" i="16"/>
  <c r="E403" i="16"/>
  <c r="E402" i="16"/>
  <c r="E401" i="16"/>
  <c r="L155" i="16" l="1"/>
  <c r="L52" i="16"/>
  <c r="L40" i="16"/>
  <c r="L160" i="16"/>
  <c r="L43" i="16"/>
  <c r="L59" i="16"/>
  <c r="L49" i="16"/>
  <c r="I218" i="16" l="1"/>
  <c r="I163" i="16"/>
  <c r="I194" i="16"/>
  <c r="I192" i="16"/>
  <c r="I211" i="16"/>
  <c r="I189" i="16"/>
  <c r="I187" i="16"/>
  <c r="I207" i="16"/>
  <c r="I206" i="16"/>
  <c r="I184" i="16"/>
  <c r="I182" i="16"/>
  <c r="I153" i="16"/>
  <c r="I140" i="16"/>
  <c r="I139" i="16"/>
  <c r="I201" i="16"/>
  <c r="I200" i="16"/>
  <c r="I175" i="16"/>
  <c r="I178" i="16"/>
  <c r="I177" i="16"/>
  <c r="I176" i="16"/>
  <c r="I147" i="16"/>
  <c r="I130" i="16"/>
  <c r="I129" i="16"/>
  <c r="I383" i="16" l="1"/>
  <c r="E383" i="16"/>
  <c r="K383" i="16" s="1"/>
  <c r="I382" i="16"/>
  <c r="E382" i="16"/>
  <c r="K382" i="16" s="1"/>
  <c r="I381" i="16"/>
  <c r="E381" i="16"/>
  <c r="K381" i="16" l="1"/>
  <c r="H381" i="16"/>
  <c r="H383" i="16"/>
  <c r="L383" i="16" s="1"/>
  <c r="H382" i="16"/>
  <c r="L382" i="16" s="1"/>
  <c r="I337" i="16"/>
  <c r="E337" i="16"/>
  <c r="I264" i="16"/>
  <c r="E264" i="16"/>
  <c r="H264" i="16" s="1"/>
  <c r="L381" i="16" l="1"/>
  <c r="K264" i="16"/>
  <c r="L264" i="16" s="1"/>
  <c r="K337" i="16"/>
  <c r="H337" i="16"/>
  <c r="G322" i="16"/>
  <c r="L337" i="16" l="1"/>
  <c r="I135" i="16"/>
  <c r="I134" i="16"/>
  <c r="I235" i="16"/>
  <c r="I236" i="16"/>
  <c r="I248" i="16"/>
  <c r="I244" i="16"/>
  <c r="I241" i="16"/>
  <c r="I273" i="16"/>
  <c r="I270" i="16"/>
  <c r="I319" i="16"/>
  <c r="I316" i="16"/>
  <c r="I313" i="16"/>
  <c r="I299" i="16"/>
  <c r="I306" i="16"/>
  <c r="I305" i="16"/>
  <c r="I304" i="16"/>
  <c r="I391" i="16"/>
  <c r="I390" i="16"/>
  <c r="I387" i="16"/>
  <c r="I386" i="16"/>
  <c r="I378" i="16"/>
  <c r="I375" i="16"/>
  <c r="I372" i="16"/>
  <c r="I369" i="16"/>
  <c r="I366" i="16"/>
  <c r="I365" i="16"/>
  <c r="I362" i="16"/>
  <c r="I359" i="16"/>
  <c r="I356" i="16"/>
  <c r="I353" i="16"/>
  <c r="I350" i="16"/>
  <c r="I347" i="16"/>
  <c r="I344" i="16"/>
  <c r="I341" i="16"/>
  <c r="I340" i="16"/>
  <c r="I334" i="16"/>
  <c r="I333" i="16"/>
  <c r="I332" i="16"/>
  <c r="G329" i="16"/>
  <c r="I329" i="16"/>
  <c r="I328" i="16"/>
  <c r="I327" i="16"/>
  <c r="I326" i="16"/>
  <c r="I323" i="16"/>
  <c r="I322" i="16"/>
  <c r="I310" i="16"/>
  <c r="I307" i="16"/>
  <c r="I303" i="16"/>
  <c r="E323" i="16"/>
  <c r="H323" i="16" s="1"/>
  <c r="I296" i="16"/>
  <c r="I295" i="16"/>
  <c r="I294" i="16"/>
  <c r="I290" i="16"/>
  <c r="I289" i="16"/>
  <c r="I424" i="16"/>
  <c r="I423" i="16"/>
  <c r="I422" i="16"/>
  <c r="I421" i="16"/>
  <c r="I420" i="16"/>
  <c r="I419" i="16"/>
  <c r="I418" i="16"/>
  <c r="I417" i="16"/>
  <c r="I416" i="16"/>
  <c r="I415" i="16"/>
  <c r="I414" i="16"/>
  <c r="I413" i="16"/>
  <c r="I412" i="16"/>
  <c r="I411" i="16"/>
  <c r="I410" i="16"/>
  <c r="I409" i="16"/>
  <c r="I408" i="16"/>
  <c r="I407" i="16"/>
  <c r="I406" i="16"/>
  <c r="I428" i="16"/>
  <c r="I427" i="16"/>
  <c r="I439" i="16"/>
  <c r="I438" i="16"/>
  <c r="I437" i="16"/>
  <c r="I436" i="16"/>
  <c r="I435" i="16"/>
  <c r="I434" i="16"/>
  <c r="I431" i="16"/>
  <c r="I433" i="16"/>
  <c r="I432" i="16"/>
  <c r="I440" i="16"/>
  <c r="K323" i="16" l="1"/>
  <c r="L323" i="16" s="1"/>
  <c r="G285" i="16" l="1"/>
  <c r="I285" i="16"/>
  <c r="I282" i="16"/>
  <c r="I279" i="16"/>
  <c r="I276" i="16"/>
  <c r="I267" i="16"/>
  <c r="I261" i="16"/>
  <c r="I258" i="16"/>
  <c r="I255" i="16"/>
  <c r="I254" i="16"/>
  <c r="I251" i="16"/>
  <c r="I237" i="16"/>
  <c r="I232" i="16"/>
  <c r="I229" i="16"/>
  <c r="I225" i="16"/>
  <c r="I219" i="16"/>
  <c r="I215" i="16"/>
  <c r="I208" i="16"/>
  <c r="I164" i="16"/>
  <c r="I158" i="16"/>
  <c r="I126" i="16"/>
  <c r="I125" i="16"/>
  <c r="I143" i="16"/>
  <c r="I195" i="16"/>
  <c r="I193" i="16"/>
  <c r="I196" i="16"/>
  <c r="I188" i="16"/>
  <c r="I183" i="16"/>
  <c r="I202" i="16"/>
  <c r="I149" i="16"/>
  <c r="I148" i="16"/>
  <c r="I121" i="16"/>
  <c r="I120" i="16"/>
  <c r="I111" i="16"/>
  <c r="I110" i="16"/>
  <c r="I103" i="16"/>
  <c r="I102" i="16"/>
  <c r="I100" i="16"/>
  <c r="I99" i="16"/>
  <c r="I98" i="16"/>
  <c r="I80" i="16"/>
  <c r="I79" i="16"/>
  <c r="I70" i="16"/>
  <c r="I69" i="16"/>
  <c r="I93" i="16"/>
  <c r="I92" i="16"/>
  <c r="I91" i="16"/>
  <c r="I86" i="16"/>
  <c r="I85" i="16"/>
  <c r="I84" i="16"/>
  <c r="I76" i="16"/>
  <c r="I75" i="16"/>
  <c r="I74" i="16"/>
  <c r="I66" i="16"/>
  <c r="I64" i="16"/>
  <c r="I65" i="16"/>
  <c r="H237" i="16" l="1"/>
  <c r="K237" i="16"/>
  <c r="E135" i="16"/>
  <c r="E134" i="16"/>
  <c r="L237" i="16" l="1"/>
  <c r="K135" i="16"/>
  <c r="H135" i="16"/>
  <c r="H134" i="16"/>
  <c r="K134" i="16"/>
  <c r="E307" i="16"/>
  <c r="E296" i="16"/>
  <c r="L134" i="16" l="1"/>
  <c r="H296" i="16"/>
  <c r="K296" i="16"/>
  <c r="K307" i="16"/>
  <c r="H307" i="16"/>
  <c r="L135" i="16"/>
  <c r="E290" i="16"/>
  <c r="E289" i="16"/>
  <c r="E391" i="16"/>
  <c r="E390" i="16"/>
  <c r="E387" i="16"/>
  <c r="E386" i="16"/>
  <c r="E378" i="16"/>
  <c r="E375" i="16"/>
  <c r="E372" i="16"/>
  <c r="E369" i="16"/>
  <c r="E334" i="16"/>
  <c r="E333" i="16"/>
  <c r="E332" i="16"/>
  <c r="E258" i="16"/>
  <c r="E255" i="16"/>
  <c r="E254" i="16"/>
  <c r="E366" i="16"/>
  <c r="E329" i="16"/>
  <c r="E328" i="16"/>
  <c r="E251" i="16"/>
  <c r="L296" i="16" l="1"/>
  <c r="K375" i="16"/>
  <c r="H375" i="16"/>
  <c r="K290" i="16"/>
  <c r="H290" i="16"/>
  <c r="K332" i="16"/>
  <c r="H332" i="16"/>
  <c r="H378" i="16"/>
  <c r="K378" i="16"/>
  <c r="H254" i="16"/>
  <c r="K254" i="16"/>
  <c r="H258" i="16"/>
  <c r="K258" i="16"/>
  <c r="K251" i="16"/>
  <c r="H251" i="16"/>
  <c r="H334" i="16"/>
  <c r="K334" i="16"/>
  <c r="K391" i="16"/>
  <c r="H391" i="16"/>
  <c r="L307" i="16"/>
  <c r="H387" i="16"/>
  <c r="K387" i="16"/>
  <c r="K390" i="16"/>
  <c r="H390" i="16"/>
  <c r="K369" i="16"/>
  <c r="H369" i="16"/>
  <c r="H255" i="16"/>
  <c r="K255" i="16"/>
  <c r="L255" i="16" s="1"/>
  <c r="H386" i="16"/>
  <c r="K386" i="16"/>
  <c r="H333" i="16"/>
  <c r="K333" i="16"/>
  <c r="K328" i="16"/>
  <c r="H328" i="16"/>
  <c r="K329" i="16"/>
  <c r="H329" i="16"/>
  <c r="K366" i="16"/>
  <c r="H366" i="16"/>
  <c r="H372" i="16"/>
  <c r="K372" i="16"/>
  <c r="K289" i="16"/>
  <c r="H289" i="16"/>
  <c r="L258" i="16" l="1"/>
  <c r="L328" i="16"/>
  <c r="L254" i="16"/>
  <c r="L333" i="16"/>
  <c r="L251" i="16"/>
  <c r="L334" i="16"/>
  <c r="L390" i="16"/>
  <c r="L369" i="16"/>
  <c r="L378" i="16"/>
  <c r="L289" i="16"/>
  <c r="L372" i="16"/>
  <c r="L332" i="16"/>
  <c r="L329" i="16"/>
  <c r="L391" i="16"/>
  <c r="L290" i="16"/>
  <c r="L366" i="16"/>
  <c r="L386" i="16"/>
  <c r="L387" i="16"/>
  <c r="L375" i="16"/>
  <c r="E424" i="16" l="1"/>
  <c r="E423" i="16"/>
  <c r="E422" i="16"/>
  <c r="E421" i="16"/>
  <c r="E420" i="16"/>
  <c r="E419" i="16"/>
  <c r="E418" i="16"/>
  <c r="E417" i="16"/>
  <c r="E416" i="16"/>
  <c r="E415" i="16"/>
  <c r="E414" i="16"/>
  <c r="E413" i="16"/>
  <c r="E412" i="16"/>
  <c r="E411" i="16"/>
  <c r="E410" i="16"/>
  <c r="E409" i="16"/>
  <c r="E408" i="16"/>
  <c r="E407" i="16"/>
  <c r="E341" i="16"/>
  <c r="E327" i="16"/>
  <c r="E319" i="16"/>
  <c r="E316" i="16"/>
  <c r="E313" i="16"/>
  <c r="E310" i="16"/>
  <c r="E306" i="16"/>
  <c r="E305" i="16"/>
  <c r="E304" i="16"/>
  <c r="E303" i="16"/>
  <c r="E299" i="16"/>
  <c r="E295" i="16"/>
  <c r="E294" i="16"/>
  <c r="E276" i="16"/>
  <c r="E273" i="16"/>
  <c r="E270" i="16"/>
  <c r="E196" i="16"/>
  <c r="E195" i="16"/>
  <c r="E194" i="16"/>
  <c r="E193" i="16"/>
  <c r="E192" i="16"/>
  <c r="E189" i="16"/>
  <c r="E188" i="16"/>
  <c r="E187" i="16"/>
  <c r="E184" i="16"/>
  <c r="E183" i="16"/>
  <c r="E182" i="16"/>
  <c r="E178" i="16"/>
  <c r="E177" i="16"/>
  <c r="E176" i="16"/>
  <c r="E175" i="16"/>
  <c r="E140" i="16"/>
  <c r="E126" i="16"/>
  <c r="E125" i="16"/>
  <c r="E121" i="16"/>
  <c r="E120" i="16"/>
  <c r="E103" i="16"/>
  <c r="E102" i="16"/>
  <c r="E100" i="16"/>
  <c r="E99" i="16"/>
  <c r="E93" i="16"/>
  <c r="E92" i="16"/>
  <c r="E86" i="16"/>
  <c r="E85" i="16"/>
  <c r="E23" i="16"/>
  <c r="H23" i="16" s="1"/>
  <c r="L23" i="16" s="1"/>
  <c r="E16" i="16"/>
  <c r="H16" i="16" s="1"/>
  <c r="L16" i="16" s="1"/>
  <c r="E91" i="16"/>
  <c r="E80" i="16"/>
  <c r="E79" i="16"/>
  <c r="E76" i="16"/>
  <c r="E75" i="16"/>
  <c r="E74" i="16"/>
  <c r="K175" i="16" l="1"/>
  <c r="H175" i="16"/>
  <c r="H189" i="16"/>
  <c r="K189" i="16"/>
  <c r="K192" i="16"/>
  <c r="H192" i="16"/>
  <c r="K178" i="16"/>
  <c r="H178" i="16"/>
  <c r="K182" i="16"/>
  <c r="H182" i="16"/>
  <c r="K194" i="16"/>
  <c r="H194" i="16"/>
  <c r="K176" i="16"/>
  <c r="H176" i="16"/>
  <c r="H177" i="16"/>
  <c r="K177" i="16"/>
  <c r="H184" i="16"/>
  <c r="K184" i="16"/>
  <c r="K140" i="16"/>
  <c r="H140" i="16"/>
  <c r="K187" i="16"/>
  <c r="H187" i="16"/>
  <c r="H75" i="16"/>
  <c r="K75" i="16"/>
  <c r="K100" i="16"/>
  <c r="H100" i="16"/>
  <c r="H188" i="16"/>
  <c r="K188" i="16"/>
  <c r="K304" i="16"/>
  <c r="H304" i="16"/>
  <c r="H341" i="16"/>
  <c r="K341" i="16"/>
  <c r="K414" i="16"/>
  <c r="H414" i="16"/>
  <c r="H422" i="16"/>
  <c r="K422" i="16"/>
  <c r="K305" i="16"/>
  <c r="H305" i="16"/>
  <c r="K85" i="16"/>
  <c r="H85" i="16"/>
  <c r="H120" i="16"/>
  <c r="K120" i="16"/>
  <c r="H193" i="16"/>
  <c r="K193" i="16"/>
  <c r="H276" i="16"/>
  <c r="K276" i="16"/>
  <c r="K310" i="16"/>
  <c r="H310" i="16"/>
  <c r="K409" i="16"/>
  <c r="H409" i="16"/>
  <c r="H417" i="16"/>
  <c r="K417" i="16"/>
  <c r="K273" i="16"/>
  <c r="H273" i="16"/>
  <c r="K416" i="16"/>
  <c r="H416" i="16"/>
  <c r="K121" i="16"/>
  <c r="H121" i="16"/>
  <c r="H294" i="16"/>
  <c r="K294" i="16"/>
  <c r="K313" i="16"/>
  <c r="H313" i="16"/>
  <c r="H410" i="16"/>
  <c r="K410" i="16"/>
  <c r="K418" i="16"/>
  <c r="H418" i="16"/>
  <c r="K76" i="16"/>
  <c r="H76" i="16"/>
  <c r="H270" i="16"/>
  <c r="K270" i="16"/>
  <c r="H415" i="16"/>
  <c r="K415" i="16"/>
  <c r="K79" i="16"/>
  <c r="H79" i="16"/>
  <c r="K306" i="16"/>
  <c r="H306" i="16"/>
  <c r="K80" i="16"/>
  <c r="H80" i="16"/>
  <c r="H92" i="16"/>
  <c r="K92" i="16"/>
  <c r="K125" i="16"/>
  <c r="H125" i="16"/>
  <c r="H183" i="16"/>
  <c r="K183" i="16"/>
  <c r="K195" i="16"/>
  <c r="H195" i="16"/>
  <c r="K295" i="16"/>
  <c r="H295" i="16"/>
  <c r="H316" i="16"/>
  <c r="K316" i="16"/>
  <c r="H411" i="16"/>
  <c r="K411" i="16"/>
  <c r="K419" i="16"/>
  <c r="H419" i="16"/>
  <c r="H102" i="16"/>
  <c r="K102" i="16"/>
  <c r="H423" i="16"/>
  <c r="K423" i="16"/>
  <c r="H408" i="16"/>
  <c r="K408" i="16"/>
  <c r="H91" i="16"/>
  <c r="K91" i="16"/>
  <c r="K93" i="16"/>
  <c r="H93" i="16"/>
  <c r="H126" i="16"/>
  <c r="K126" i="16"/>
  <c r="K196" i="16"/>
  <c r="H196" i="16"/>
  <c r="H299" i="16"/>
  <c r="K299" i="16"/>
  <c r="H319" i="16"/>
  <c r="K319" i="16"/>
  <c r="H412" i="16"/>
  <c r="K412" i="16"/>
  <c r="K420" i="16"/>
  <c r="H420" i="16"/>
  <c r="K407" i="16"/>
  <c r="H407" i="16"/>
  <c r="K103" i="16"/>
  <c r="H103" i="16"/>
  <c r="K424" i="16"/>
  <c r="H424" i="16"/>
  <c r="K86" i="16"/>
  <c r="H86" i="16"/>
  <c r="K74" i="16"/>
  <c r="H74" i="16"/>
  <c r="K99" i="16"/>
  <c r="H99" i="16"/>
  <c r="K303" i="16"/>
  <c r="H303" i="16"/>
  <c r="H327" i="16"/>
  <c r="K327" i="16"/>
  <c r="K413" i="16"/>
  <c r="H413" i="16"/>
  <c r="K421" i="16"/>
  <c r="H421" i="16"/>
  <c r="E440" i="16"/>
  <c r="E439" i="16"/>
  <c r="E438" i="16"/>
  <c r="E437" i="16"/>
  <c r="E436" i="16"/>
  <c r="E435" i="16"/>
  <c r="E434" i="16"/>
  <c r="E433" i="16"/>
  <c r="E432" i="16"/>
  <c r="E431" i="16"/>
  <c r="E428" i="16"/>
  <c r="E427" i="16"/>
  <c r="E406" i="16"/>
  <c r="E365" i="16"/>
  <c r="E362" i="16"/>
  <c r="E359" i="16"/>
  <c r="E356" i="16"/>
  <c r="E353" i="16"/>
  <c r="E350" i="16"/>
  <c r="E347" i="16"/>
  <c r="E344" i="16"/>
  <c r="E340" i="16"/>
  <c r="E326" i="16"/>
  <c r="E322" i="16"/>
  <c r="E285" i="16"/>
  <c r="E282" i="16"/>
  <c r="E279" i="16"/>
  <c r="E267" i="16"/>
  <c r="E261" i="16"/>
  <c r="E248" i="16"/>
  <c r="E244" i="16"/>
  <c r="E241" i="16"/>
  <c r="E232" i="16"/>
  <c r="E229" i="16"/>
  <c r="E225" i="16"/>
  <c r="E219" i="16"/>
  <c r="E218" i="16"/>
  <c r="E215" i="16"/>
  <c r="E211" i="16"/>
  <c r="E208" i="16"/>
  <c r="E207" i="16"/>
  <c r="E206" i="16"/>
  <c r="E202" i="16"/>
  <c r="E201" i="16"/>
  <c r="E200" i="16"/>
  <c r="E164" i="16"/>
  <c r="E163" i="16"/>
  <c r="E158" i="16"/>
  <c r="E153" i="16"/>
  <c r="E149" i="16"/>
  <c r="E148" i="16"/>
  <c r="E147" i="16"/>
  <c r="E84" i="16"/>
  <c r="E70" i="16"/>
  <c r="E69" i="16"/>
  <c r="E66" i="16"/>
  <c r="L184" i="16" l="1"/>
  <c r="L415" i="16"/>
  <c r="L410" i="16"/>
  <c r="L75" i="16"/>
  <c r="L177" i="16"/>
  <c r="L299" i="16"/>
  <c r="L411" i="16"/>
  <c r="L189" i="16"/>
  <c r="L417" i="16"/>
  <c r="H207" i="16"/>
  <c r="K207" i="16"/>
  <c r="L182" i="16"/>
  <c r="L175" i="16"/>
  <c r="K163" i="16"/>
  <c r="H163" i="16"/>
  <c r="K211" i="16"/>
  <c r="H211" i="16"/>
  <c r="H147" i="16"/>
  <c r="K147" i="16"/>
  <c r="K201" i="16"/>
  <c r="H201" i="16"/>
  <c r="L187" i="16"/>
  <c r="L192" i="16"/>
  <c r="K200" i="16"/>
  <c r="H200" i="16"/>
  <c r="K218" i="16"/>
  <c r="H218" i="16"/>
  <c r="H153" i="16"/>
  <c r="K153" i="16"/>
  <c r="K206" i="16"/>
  <c r="H206" i="16"/>
  <c r="L140" i="16"/>
  <c r="L194" i="16"/>
  <c r="L193" i="16"/>
  <c r="L188" i="16"/>
  <c r="L183" i="16"/>
  <c r="L421" i="16"/>
  <c r="L103" i="16"/>
  <c r="L420" i="16"/>
  <c r="L196" i="16"/>
  <c r="L125" i="16"/>
  <c r="L306" i="16"/>
  <c r="L313" i="16"/>
  <c r="L121" i="16"/>
  <c r="L409" i="16"/>
  <c r="L178" i="16"/>
  <c r="L305" i="16"/>
  <c r="L412" i="16"/>
  <c r="L91" i="16"/>
  <c r="L102" i="16"/>
  <c r="L92" i="16"/>
  <c r="L294" i="16"/>
  <c r="L120" i="16"/>
  <c r="L86" i="16"/>
  <c r="L419" i="16"/>
  <c r="L195" i="16"/>
  <c r="L79" i="16"/>
  <c r="L418" i="16"/>
  <c r="L273" i="16"/>
  <c r="L85" i="16"/>
  <c r="H326" i="16"/>
  <c r="K326" i="16"/>
  <c r="H149" i="16"/>
  <c r="K149" i="16"/>
  <c r="H365" i="16"/>
  <c r="K365" i="16"/>
  <c r="H158" i="16"/>
  <c r="K158" i="16"/>
  <c r="K350" i="16"/>
  <c r="H350" i="16"/>
  <c r="K164" i="16"/>
  <c r="H164" i="16"/>
  <c r="H215" i="16"/>
  <c r="K215" i="16"/>
  <c r="K241" i="16"/>
  <c r="H241" i="16"/>
  <c r="K322" i="16"/>
  <c r="H322" i="16"/>
  <c r="K359" i="16"/>
  <c r="H359" i="16"/>
  <c r="K433" i="16"/>
  <c r="H433" i="16"/>
  <c r="L423" i="16"/>
  <c r="L316" i="16"/>
  <c r="L270" i="16"/>
  <c r="L341" i="16"/>
  <c r="H434" i="16"/>
  <c r="K434" i="16"/>
  <c r="K435" i="16"/>
  <c r="H435" i="16"/>
  <c r="H225" i="16"/>
  <c r="K225" i="16"/>
  <c r="H261" i="16"/>
  <c r="K261" i="16"/>
  <c r="K344" i="16"/>
  <c r="H344" i="16"/>
  <c r="K406" i="16"/>
  <c r="H406" i="16"/>
  <c r="H436" i="16"/>
  <c r="K436" i="16"/>
  <c r="L413" i="16"/>
  <c r="L74" i="16"/>
  <c r="L407" i="16"/>
  <c r="L295" i="16"/>
  <c r="L76" i="16"/>
  <c r="L416" i="16"/>
  <c r="L310" i="16"/>
  <c r="L176" i="16"/>
  <c r="L304" i="16"/>
  <c r="L100" i="16"/>
  <c r="K362" i="16"/>
  <c r="H362" i="16"/>
  <c r="K248" i="16"/>
  <c r="H248" i="16"/>
  <c r="H66" i="16"/>
  <c r="K66" i="16"/>
  <c r="K202" i="16"/>
  <c r="H202" i="16"/>
  <c r="K69" i="16"/>
  <c r="H69" i="16"/>
  <c r="H229" i="16"/>
  <c r="K229" i="16"/>
  <c r="K267" i="16"/>
  <c r="H267" i="16"/>
  <c r="K347" i="16"/>
  <c r="H347" i="16"/>
  <c r="K427" i="16"/>
  <c r="H427" i="16"/>
  <c r="K437" i="16"/>
  <c r="H437" i="16"/>
  <c r="L327" i="16"/>
  <c r="L319" i="16"/>
  <c r="L126" i="16"/>
  <c r="L408" i="16"/>
  <c r="L276" i="16"/>
  <c r="L422" i="16"/>
  <c r="H244" i="16"/>
  <c r="K244" i="16"/>
  <c r="K340" i="16"/>
  <c r="H340" i="16"/>
  <c r="K232" i="16"/>
  <c r="H232" i="16"/>
  <c r="H148" i="16"/>
  <c r="K148" i="16"/>
  <c r="K219" i="16"/>
  <c r="H219" i="16"/>
  <c r="H428" i="16"/>
  <c r="K428" i="16"/>
  <c r="K438" i="16"/>
  <c r="H438" i="16"/>
  <c r="K84" i="16"/>
  <c r="H84" i="16"/>
  <c r="K235" i="16"/>
  <c r="H235" i="16"/>
  <c r="K431" i="16"/>
  <c r="H431" i="16"/>
  <c r="H70" i="16"/>
  <c r="K70" i="16"/>
  <c r="K279" i="16"/>
  <c r="H279" i="16"/>
  <c r="H208" i="16"/>
  <c r="K208" i="16"/>
  <c r="H282" i="16"/>
  <c r="K282" i="16"/>
  <c r="K353" i="16"/>
  <c r="H353" i="16"/>
  <c r="K439" i="16"/>
  <c r="H439" i="16"/>
  <c r="K111" i="16"/>
  <c r="H111" i="16"/>
  <c r="H236" i="16"/>
  <c r="K236" i="16"/>
  <c r="K285" i="16"/>
  <c r="H285" i="16"/>
  <c r="K356" i="16"/>
  <c r="H356" i="16"/>
  <c r="K432" i="16"/>
  <c r="H432" i="16"/>
  <c r="K440" i="16"/>
  <c r="H440" i="16"/>
  <c r="L303" i="16"/>
  <c r="L99" i="16"/>
  <c r="L424" i="16"/>
  <c r="L93" i="16"/>
  <c r="L80" i="16"/>
  <c r="L414" i="16"/>
  <c r="E65" i="16"/>
  <c r="L200" i="16" l="1"/>
  <c r="L211" i="16"/>
  <c r="L206" i="16"/>
  <c r="L163" i="16"/>
  <c r="L201" i="16"/>
  <c r="L153" i="16"/>
  <c r="L147" i="16"/>
  <c r="L207" i="16"/>
  <c r="L148" i="16"/>
  <c r="L149" i="16"/>
  <c r="L432" i="16"/>
  <c r="L235" i="16"/>
  <c r="L340" i="16"/>
  <c r="L347" i="16"/>
  <c r="L248" i="16"/>
  <c r="L359" i="16"/>
  <c r="L164" i="16"/>
  <c r="L282" i="16"/>
  <c r="L244" i="16"/>
  <c r="L111" i="16"/>
  <c r="L437" i="16"/>
  <c r="L202" i="16"/>
  <c r="L344" i="16"/>
  <c r="L435" i="16"/>
  <c r="L241" i="16"/>
  <c r="L285" i="16"/>
  <c r="L236" i="16"/>
  <c r="L428" i="16"/>
  <c r="L66" i="16"/>
  <c r="L261" i="16"/>
  <c r="L434" i="16"/>
  <c r="L215" i="16"/>
  <c r="L326" i="16"/>
  <c r="L353" i="16"/>
  <c r="L365" i="16"/>
  <c r="L436" i="16"/>
  <c r="L225" i="16"/>
  <c r="L218" i="16"/>
  <c r="L158" i="16"/>
  <c r="L84" i="16"/>
  <c r="K110" i="16"/>
  <c r="H110" i="16"/>
  <c r="L208" i="16"/>
  <c r="L267" i="16"/>
  <c r="L69" i="16"/>
  <c r="L362" i="16"/>
  <c r="L406" i="16"/>
  <c r="L322" i="16"/>
  <c r="L438" i="16"/>
  <c r="L229" i="16"/>
  <c r="L219" i="16"/>
  <c r="K65" i="16"/>
  <c r="H65" i="16"/>
  <c r="L431" i="16"/>
  <c r="L356" i="16"/>
  <c r="L440" i="16"/>
  <c r="L439" i="16"/>
  <c r="L279" i="16"/>
  <c r="L70" i="16"/>
  <c r="L232" i="16"/>
  <c r="L427" i="16"/>
  <c r="L433" i="16"/>
  <c r="L350" i="16"/>
  <c r="E64" i="16"/>
  <c r="E139" i="16"/>
  <c r="E143" i="16"/>
  <c r="E130" i="16"/>
  <c r="E129" i="16"/>
  <c r="K129" i="16" l="1"/>
  <c r="H129" i="16"/>
  <c r="K139" i="16"/>
  <c r="H139" i="16"/>
  <c r="H130" i="16"/>
  <c r="K130" i="16"/>
  <c r="L110" i="16"/>
  <c r="K64" i="16"/>
  <c r="H64" i="16"/>
  <c r="K143" i="16"/>
  <c r="H143" i="16"/>
  <c r="L65" i="16"/>
  <c r="E98" i="16"/>
  <c r="L139" i="16" l="1"/>
  <c r="L129" i="16"/>
  <c r="L143" i="16"/>
  <c r="L130" i="16"/>
  <c r="L64" i="16"/>
  <c r="K442" i="16"/>
  <c r="H98" i="16"/>
  <c r="K98" i="16"/>
  <c r="L98" i="16" l="1"/>
  <c r="K443" i="16"/>
  <c r="K444" i="16" s="1"/>
  <c r="K445" i="16" s="1"/>
  <c r="K446" i="16" s="1"/>
</calcChain>
</file>

<file path=xl/sharedStrings.xml><?xml version="1.0" encoding="utf-8"?>
<sst xmlns="http://schemas.openxmlformats.org/spreadsheetml/2006/main" count="621" uniqueCount="311">
  <si>
    <t>DESCRIPTION</t>
  </si>
  <si>
    <t>QUANTITY</t>
  </si>
  <si>
    <t>QTY WITH
WASTAGE</t>
  </si>
  <si>
    <t>EA</t>
  </si>
  <si>
    <t>LFT</t>
  </si>
  <si>
    <t>MANHOURS COST</t>
  </si>
  <si>
    <t>REV:</t>
  </si>
  <si>
    <t>SCOPE OF ESTIMATE:</t>
  </si>
  <si>
    <t>I</t>
  </si>
  <si>
    <t>SUPPLY &amp; INSTALLATION</t>
  </si>
  <si>
    <t>NOTES</t>
  </si>
  <si>
    <t>MANHOUR UNIT RATE</t>
  </si>
  <si>
    <t>SR.
NO.</t>
  </si>
  <si>
    <t>WASTAGE</t>
  </si>
  <si>
    <t>UNIT</t>
  </si>
  <si>
    <t>UNIT 
COST</t>
  </si>
  <si>
    <t>MATERIAL 
COST</t>
  </si>
  <si>
    <t>MANHOURS
UNIT RATE</t>
  </si>
  <si>
    <t>MANHOURS</t>
  </si>
  <si>
    <t>TOTAL TRADE
COST</t>
  </si>
  <si>
    <t xml:space="preserve">TOTAL MATERIAL COST  </t>
  </si>
  <si>
    <t xml:space="preserve">TOTAL MANHOURS' COST  </t>
  </si>
  <si>
    <t xml:space="preserve">TOTAL COST  </t>
  </si>
  <si>
    <t xml:space="preserve">OVERHEADS &amp; PROFIT  </t>
  </si>
  <si>
    <t xml:space="preserve">TOTAL BID  </t>
  </si>
  <si>
    <t>WYE</t>
  </si>
  <si>
    <t>ELBOWS 90 DEGREE</t>
  </si>
  <si>
    <t>ELBOW 90 DEGREE</t>
  </si>
  <si>
    <t>ELBOW 45 DEGREE</t>
  </si>
  <si>
    <t>TEES</t>
  </si>
  <si>
    <t>STORM PIPE FITTING</t>
  </si>
  <si>
    <t>4" Dia Storm Pipe</t>
  </si>
  <si>
    <t>COLD WATER PIPES</t>
  </si>
  <si>
    <t>4" Dia Wye</t>
  </si>
  <si>
    <t>HOT WATER PIPES</t>
  </si>
  <si>
    <t>COLD &amp; HOT WATER PIPE FITTINGS</t>
  </si>
  <si>
    <t>VENT PIPE</t>
  </si>
  <si>
    <t>VENT PIPE FITTING</t>
  </si>
  <si>
    <t>GAS PIPE</t>
  </si>
  <si>
    <t>GAS PIPE FITTING</t>
  </si>
  <si>
    <t>TEE</t>
  </si>
  <si>
    <t>6" Dia Storm Pipe</t>
  </si>
  <si>
    <t>REDUCERS</t>
  </si>
  <si>
    <t>4" Dia Elbow</t>
  </si>
  <si>
    <t>SANITARY PIPE FITTING</t>
  </si>
  <si>
    <t>4" Dia Sanitary Pipe</t>
  </si>
  <si>
    <t>3" Dia Sanitary Pipe</t>
  </si>
  <si>
    <t>2" Dia Sanitary Pipe</t>
  </si>
  <si>
    <t>4" x 2" Dia Wye</t>
  </si>
  <si>
    <t>3" Dia Elbow</t>
  </si>
  <si>
    <t>1-1/2" Dia Elbow</t>
  </si>
  <si>
    <t>2" Dia Elbow</t>
  </si>
  <si>
    <t>3" x 2" Dia Tee</t>
  </si>
  <si>
    <t>3" Dia Tee</t>
  </si>
  <si>
    <t>VENT THROUGH ROOF</t>
  </si>
  <si>
    <t>4" Dia Vent Through Roof</t>
  </si>
  <si>
    <t>FLOOR DRAIN</t>
  </si>
  <si>
    <t>1-1/4" Dia Gas Pipe</t>
  </si>
  <si>
    <t>GAS VALVES</t>
  </si>
  <si>
    <t>1-1/4" Dia Elbow</t>
  </si>
  <si>
    <t>3/4" Dia Elbow</t>
  </si>
  <si>
    <t>1" Dia Elbow</t>
  </si>
  <si>
    <t>1/2" Dia Elbow</t>
  </si>
  <si>
    <t>GAS METER</t>
  </si>
  <si>
    <t>1" Dia Cold Water Pipe</t>
  </si>
  <si>
    <t>1/2" Dia Cold Water Pipe</t>
  </si>
  <si>
    <t>1/2" Dia Hot Water Pipe</t>
  </si>
  <si>
    <t>3/4" Dia Cold Water Pipe</t>
  </si>
  <si>
    <t>VALVES</t>
  </si>
  <si>
    <t>ELBOWS 45 DEGREE</t>
  </si>
  <si>
    <t>6" Dia Elbow</t>
  </si>
  <si>
    <t>6" x 3" Dia Wye</t>
  </si>
  <si>
    <t>6" Dia Sanitary Pipe</t>
  </si>
  <si>
    <t>WATER CLOSET</t>
  </si>
  <si>
    <t>LAVATORY</t>
  </si>
  <si>
    <t>DRINKING FOUNTAIN</t>
  </si>
  <si>
    <t>KITCHEN SINK</t>
  </si>
  <si>
    <t>SHOWER</t>
  </si>
  <si>
    <t>PIPE SUPPORTS</t>
  </si>
  <si>
    <t>1/2" Dia Pipe Hanger</t>
  </si>
  <si>
    <t>1" Dia Pipe Hanger</t>
  </si>
  <si>
    <t>3/4" Dia Pipe Hanger</t>
  </si>
  <si>
    <t>1-1/4" Dia Pipe Hanger</t>
  </si>
  <si>
    <t>3" Dia Pipe Hanger</t>
  </si>
  <si>
    <t>6" Dia Pipe Hanger</t>
  </si>
  <si>
    <t>4" Dia Pipe Hanger</t>
  </si>
  <si>
    <t>2" Dia Pipe Hanger</t>
  </si>
  <si>
    <t>1-1/2" Dia Pipe Hanger</t>
  </si>
  <si>
    <t>1/2" Dia Full Threaded Rod</t>
  </si>
  <si>
    <t>6" x 4" Dia Wye</t>
  </si>
  <si>
    <t>SANITARY PIPE (ABOVE GROUND)</t>
  </si>
  <si>
    <t>3" Dia Vent Pipe</t>
  </si>
  <si>
    <t>2" Dia Vent Pipe</t>
  </si>
  <si>
    <t>1-1/2" Dia Vent Pipe</t>
  </si>
  <si>
    <t>3" x 1-1/2" Dia Tee</t>
  </si>
  <si>
    <t>3" Dia Cold Water Pipe</t>
  </si>
  <si>
    <t>4" Dia Cold Water Pipe</t>
  </si>
  <si>
    <t>1" Dia Hot Water Pipe</t>
  </si>
  <si>
    <t>1" x 3/4" Dia Tee</t>
  </si>
  <si>
    <t>1" x 1/2" Dia Tee</t>
  </si>
  <si>
    <t>3/4" Dia Hot Water Pipe</t>
  </si>
  <si>
    <t>SANITARY PIPE (UNDER GROUND)</t>
  </si>
  <si>
    <t>3" x 2" Dia Wye</t>
  </si>
  <si>
    <t>STORM PIPE (UNDER GROUND)</t>
  </si>
  <si>
    <t>6" Dia Cold Water Pipe</t>
  </si>
  <si>
    <t>NEW WORK</t>
  </si>
  <si>
    <t>3" Dia Hot Water Pipe</t>
  </si>
  <si>
    <t>PIPE CAP</t>
  </si>
  <si>
    <t>3" Dia Cap</t>
  </si>
  <si>
    <t>1-1/4" Dia Tee</t>
  </si>
  <si>
    <t>1-1/4" Dia Gas Cock</t>
  </si>
  <si>
    <t>1-1/4" Dia Soleniod Gas Valve</t>
  </si>
  <si>
    <t xml:space="preserve">New Pressure Regulator Gas Meter </t>
  </si>
  <si>
    <t>WC-2 Public Water Closet, Sloan #ST-2009-STG, 'ST-2000 Series', 15" high Toilet, Vitreous china, Floor Mounted, operates in the range of 1.1 US Gal to 1.6 US Gal (4.2 L to 6 L) per flush, elongated bowl, siphon jet flush action, Centoco #AM500STSCCSS, Heavy Duty Toilet Seat, solid plastic with antimicrobial surface, open front less cover.Sloan #Royal 111-1.28-CP-SG, 'Royal', polished chrome finish, Exposed Manual Flushometer for Top Spud Toilet, 1.28 US Gal (4.8 L) factory set flow.Provide Floor Flange, (same material as the connecting pipe drain), with all brass bolts and with rubber gasket</t>
  </si>
  <si>
    <t>Lav-1 Resident Suites Lavatory, American Standard #0545.000.020 'Edgemere' Basin, white finish, undercounter, American Standard #7075.100.002, 'Colony Pro', Single Handle faucet. Powers #LFLM495, Point of Use Thermostatic Mixing Valve, integral check and screen prevents cross-flow and contamination. McGuire #LFH170BV, polished brass Faucet Supplies. McGuire #8902CB, P-Trap. McGuire 'PROWRAP' #PW2000WC Sanitary Covering</t>
  </si>
  <si>
    <t>LAV 2- Public Lavatory, Sloan #SS-3002 'SS-3000 series' Basin, Self-rimming / Drop-in, American Standard #5500.145.002, 'Monterrey',
two handles faucet. Powers #LFLM495, Point of Use Thermostatic
Mixing Valve, integral check and screen prevents cross-flow and contamination. McGuire #155A Open Grid Drain. McGuire #LFH170BV, polished brass Faucet Supplies. McGuire #8902CB, P-Trap.</t>
  </si>
  <si>
    <t>Resident Shower, American Standard T385.500.002 Reliant 3 Shower Valve Trim,metal wall plate, American Standard #R121SS Pressure Balance inwall Shower Rough Valve 1/2" (13 mm) universal
inlet(s)/outlet(s) American Standard 1660.766.002 Flowise, 3-Function Water-Saving Hand shower, 1.5 GPM (5.7 LPM) max flow rate, Polished Chrome finish American Standard 1662.236.002 Hand shower
Grab bar/Slide Bar combination, stainless steel construction, Polished Chrome finish American Standard 8888.035.002 Hand Shower Metal Hose 1524 mm (60") long, Polished Chrome finish American Standard 1660.400.002 Hand Shower</t>
  </si>
  <si>
    <t>MOP SINK</t>
  </si>
  <si>
    <t>FLOOR SINK</t>
  </si>
  <si>
    <t>URINAL</t>
  </si>
  <si>
    <t>FUNNEL FLOOR DRAIN</t>
  </si>
  <si>
    <t>UR Urinal, Sloan #SU-1009-STG, Urinal, vitreous china, operates in the
range of 0.125 US Gal to 0.5 US Gal (0.5 L to 1.9 L) per flush,wall hung, Sloan #Royal 186-0.125-CP, 'Royal', polished chrome finish, Exposed Manual Flushometer for Top Spud urinal, 0.125 US Gal (0.5 L) factory set
flow. Sloan SG 'SANIGUARD' Antimicrobial Protection Watts #CA-321, mounted on concrete floor, Fixture Carrier. Watts #CO-380-RD Urinal Wall Access Cleanout. Champion MI-XHUB Coupling</t>
  </si>
  <si>
    <t>DF Drinking Fountain, Elkay #LZSTL8WSLP, 'EZH2O Bottle Filling Station Versatile Bi- Level Filtered LZ Cooler', water cooler, sensor, touchless activation with auto 20-second shut off (bottle filler, McGuire #LFHSTBV, polished brass Provide drinking fountain supplies. McGuire #8912CNCGJB, P-Trap. Watts #CA-431-1-Q, mounted on concrete floor, double carrier</t>
  </si>
  <si>
    <t>MS Mop Sink, Stern Williams #SB-900, Service / Mop Sink, American Standard #8354.112, 'Yoke', two handles faucet. Stern Williams T-35 Hose and Wall Hook 36" (914 mm) long hose with 3/4" (19 mm) chrome coupling, stainless steel wall bracket. Stern Williams T-40 Mop Hanger stainless steel #4 finish, 24" (610 mm) long with 3 rubber spring
loaded clips. Stern Williams BP Back Splash Panel 20 GA. (0.9 mm) type 304 stainless steel. Provide P-Trap</t>
  </si>
  <si>
    <t>Kitchen Sink, Franke Commercial #LBS1306-1/1, Countertop Mount Sink. American Standard #7074.010.002, 'Colony Pro', Single Handle faucet. Powers #LFLM495, Point of Use Thermostatic Mixing Valve, integral check and screen prevents cross-flow and contamination.
McGuire #LFH170BV, polished brass Faucet Supplies. McGuire #8912CB, P-Trap. McGuire 'PROWRAP' #PW2000 Sanitary Covering.</t>
  </si>
  <si>
    <t>FS Floor Sink, S3420Y04P JR SMITH, Floor &amp; Indirect Waste Drain W/ Medium Receptor &amp; Square arc top Aluminum Dome Bottom Strainer - 4" NO Hub Trap Primer Connection</t>
  </si>
  <si>
    <t>GREASE INTRCEPTOR</t>
  </si>
  <si>
    <t>GT-1 Grease Interceptor, Manufacturer JAY R SMITH, Model# 8470, Flow rate 200 GPM, 400 LBS Capacity, Provide Complete With Flow Control Fitting And Extension</t>
  </si>
  <si>
    <t xml:space="preserve">DWH-1,2 Domestic Water Heater, Lochinvor Armor X2, Model# AWH1250NPM, </t>
  </si>
  <si>
    <t>DOMESTIC HOT WATER STORAGE TANK</t>
  </si>
  <si>
    <t>DOMESTIC HOT WATER EXPANSION TANK</t>
  </si>
  <si>
    <t xml:space="preserve">ET-1,2 Domestic Hot Water Expansion tank, Manufacturer Amtrol, Model#  Therm-X-Trol ST-42V-C </t>
  </si>
  <si>
    <t>FOOD EQUIPMENT</t>
  </si>
  <si>
    <t>1, Double Deck Convention Oven With Gas Line Manifold</t>
  </si>
  <si>
    <t>2, 6 Burner Range with Oven Base</t>
  </si>
  <si>
    <t>3, Fryer</t>
  </si>
  <si>
    <t>4.1, Countertop Griddle</t>
  </si>
  <si>
    <t>5, Char Boiler with Stand</t>
  </si>
  <si>
    <t>6, Three Compartment Wash Sink</t>
  </si>
  <si>
    <t>7, Hand Sink</t>
  </si>
  <si>
    <t>12, Ice Maker with Bin</t>
  </si>
  <si>
    <t>13, Dishwasher</t>
  </si>
  <si>
    <t>17, Walk in Cooler Freezer</t>
  </si>
  <si>
    <t>20, Work Table with Sink</t>
  </si>
  <si>
    <t>21, Two Compartment Sink</t>
  </si>
  <si>
    <t>26, Coffee Maker</t>
  </si>
  <si>
    <t>29, Soda Dispenser Drop In</t>
  </si>
  <si>
    <t>31, Carbonator</t>
  </si>
  <si>
    <t>32, Water Filter System - Soda</t>
  </si>
  <si>
    <t>33, Mop Sink</t>
  </si>
  <si>
    <t>37, Water Filter System-Ice Machine</t>
  </si>
  <si>
    <t>38, Water Filter System-Dish Washer</t>
  </si>
  <si>
    <t>UNION</t>
  </si>
  <si>
    <t>1-1/4" Dia Union</t>
  </si>
  <si>
    <t>DIRT LEG</t>
  </si>
  <si>
    <t>1-1/4" Dia Dirt Leg</t>
  </si>
  <si>
    <t>2" Dia Gate Valve</t>
  </si>
  <si>
    <t>VALVE</t>
  </si>
  <si>
    <t>2" Dia Union</t>
  </si>
  <si>
    <t>CIRCULATION PUMP DETAIL</t>
  </si>
  <si>
    <t>1" Plug Valve</t>
  </si>
  <si>
    <t>1" PIG Tail</t>
  </si>
  <si>
    <t>PRESSURE GAUGE</t>
  </si>
  <si>
    <t>Dial Type Presure Gauge (0-100 PSIG)</t>
  </si>
  <si>
    <t>1" Dia Union</t>
  </si>
  <si>
    <t>1" Dia Reducing Tee</t>
  </si>
  <si>
    <t>STRAINER</t>
  </si>
  <si>
    <t>1" Dia Strainer</t>
  </si>
  <si>
    <t>1" Lug Butterfly Valve</t>
  </si>
  <si>
    <t>CIRCUIT SETTER</t>
  </si>
  <si>
    <t>1" Dia Circuit Setter</t>
  </si>
  <si>
    <t>1' Dia Union</t>
  </si>
  <si>
    <t>GAUGE</t>
  </si>
  <si>
    <t>Temperature Gauge</t>
  </si>
  <si>
    <t>4" x 3" Dia Reducer</t>
  </si>
  <si>
    <t>STORM PIPE ABOVE GROUND)</t>
  </si>
  <si>
    <t>Single Bowl Kitchen Sink, Franke Commercial #LBS6408P-1/3, Countertop Mount Sink. American Standard #6404.170.002, 'Monterrey', two handles faucet.McGuire #LFH170BV, polished brass Faucet Supplies.McGuire #8912CB, P-Trap</t>
  </si>
  <si>
    <t>COLD WATER PIPE INSULATION</t>
  </si>
  <si>
    <t>1" Dia Cold Water Pipe Insulation</t>
  </si>
  <si>
    <t>1/2" Dia Cold Water Pipe Insulation</t>
  </si>
  <si>
    <t>3/4" Dia Cold Water Pipe Insulation</t>
  </si>
  <si>
    <t>4" Dia Cold Water Pipe Insulation</t>
  </si>
  <si>
    <t>6" Dia Cold Water Pipe Insulation</t>
  </si>
  <si>
    <t>Funnel Drain, JAY R. SMITH FIG 3831T Including P-Trap With Front Cleanout</t>
  </si>
  <si>
    <t>Type "L" Hard Copper Tube</t>
  </si>
  <si>
    <t>HOT WATER PIPES INSULATION</t>
  </si>
  <si>
    <t>1" Dia Hot Water Pipe Insulation</t>
  </si>
  <si>
    <t>1/2" Dia Hot Water Pipe Insulation</t>
  </si>
  <si>
    <t>3/4" Dia Hot Water Pipe Insulation</t>
  </si>
  <si>
    <t>ASTM A 53/A 53M, Black Steel Schedule 40, Type E OR S, Grade B.</t>
  </si>
  <si>
    <t>PIPE SUPPORT</t>
  </si>
  <si>
    <t>WC-1  Resident Water Closet, American Standard #215FA.104.020, 'Cadet Pro Compact Right Height Elongated', 16-1/2" high Toilet, 3517F.101, 4188B.104, Vitreous china, Floor Mounted, 1.28 US Gal (4.8 L) per flush, two (2) piece, elongated bowl, Cadet flushing system with Power Wash rim siphon flushing system which scrubs bowl with every flush, Centoco #AM820STSS, extra heavy duty Toilet Seat, solid plastic with antimicrobial surface, open front with cover.McGuire #LFBV172, polished brass Toilet Supply.Provide Floor Flange, (same material as the connecting pipe drain), with all brass bolts and with rubber gasket</t>
  </si>
  <si>
    <t>DOMESTICT WATER HEATER</t>
  </si>
  <si>
    <t>TUB</t>
  </si>
  <si>
    <t>LAV-3  Model# A9960001020, Manufacturer AMERICAN STANDARD, 9960.001 Wht Mezzo Semi Countertop Model# L170LF, Manufacturer LEONARD, Lead Law Compliant 3/8 X 3/8 POU Thermostat Mix Valve, Model# PFXCAZ32CL12, Manufacturer PROFLO, Lead Law Compliant 1/2 Sweat EXT X 3/8 Cemmercial Lavatory Kit, Model# PFPTB100, Manufacturer PROFLO 1-1/4 17GA P TRAP CP, Model# PF202WH, Manufacturer PROFLO, Cover For Trap / Hot &amp; Cold Stop &amp; Supply</t>
  </si>
  <si>
    <t>LAV-4 Model# A0321026020, Manufacturer AMERICAN STANDARD, 
19 X 17 4 Wall Hanger Lavatory Declyn White,  Model# L170LF, Manufacturer LEONARD, Lead Law Compliant 3/8 X 3/8 POU Thermostat Mix Valve, Model# PFXCAZ32CL12, Manufacturer PROFLO,  Lead Law Compliant 1/2 SWEAT EXT X 3/8 Commercial Lavatory Kit, 
Model# PFPTB100, Manufacturer PROFLO,  1-1/4 17GA P TRAP CP
Model# PF202WH, Manufacturer PROFLO, Cover For Trap / Hot &amp; Cold Stop &amp; Supply</t>
  </si>
  <si>
    <t>MOP RECEPTOR</t>
  </si>
  <si>
    <t>MR-1 Mop Receptor, Model# PFMB2424S Manufacturer PROFLO,  24X24X10 MOP BASIN W/ SS DRAIN, Model# C897RCF, Manupfacturer CHICAGO, NOT FOR POTABLE USE 2 HANDLE WALL MOUNT SERVICE SINK FAUCET &amp; VACUUM, BREAKER ROUGH CHROME, Model# PFSSHE, Manufacturer PROFLO, 5/8 X 30 SERVICE SINK HOSE ,Model# PF296, Manufacturer PROFLO,SINGLE HOSE BRACKET F/ SERVICE SINK, Model# PF245, Manufacturer,PROFLO, 24 S/S WALL MTD MOP HANGER, Model# PFWG24S, Manufacturer, PROFLO SS WALL GUARDS F/ 24 BASIN, Model# PFC500CLR,  Manufacturer PROFLO, 10.1 OZ 100% SILICONE CAULK CLEAR</t>
  </si>
  <si>
    <t>MR-2 Mop Receptor, Model# C897RCF, Manupfacturer CHICAGO, NOT FOR POTABLE USE 2 HANDLE WALL MOUNT SERVICE SINK FAUCET &amp; VACUUM, BREAKER ROUGH CHROME, Model# PFSSHE, Manufacturer PROFLO, 5/8 X 30 SERVICE SINK HOSE ,Model# PF296, Manufacturer PROFLO,SINGLE HOSE BRACKET F/ SERVICE SINK, Model# PF245, Manufacturer,PROFLO, 24 S/S WALL MTD MOP HANGER, Model# PFC500CLR,  Manufacturer PROFLO, 10.1 OZ 100% SILICONE CAULK CLEAR</t>
  </si>
  <si>
    <t>3" Dia FD-1 Floor Drain, S2005Y03A05NBP JR SMITH,Floor Drain With ADJ. Round Strainer,  Nickel Bronze Top - 3" No Hub, Trap Primer Connection</t>
  </si>
  <si>
    <t>FD-2 Floor DrainModel# S2240Y04CIP, Manufacturer JR SMITH, DEEP BODY Medium Duty Floor Drain WITH 12" Round TOP AND "SAFE SET" Sediment Bucket Cast Iron Grate - 4" NO HUB, Trap Primer Connection</t>
  </si>
  <si>
    <t>WASHER BOX</t>
  </si>
  <si>
    <t>W-1 Washer Box, Model# O38100,  Manufacturer OATEY, CENTROII COP SWT</t>
  </si>
  <si>
    <t>SINK</t>
  </si>
  <si>
    <t>S-1 Sink, Model# A18SB9231800S075, Manufacturer AMERICAN STANDARD  PORTSMOUTH 23X18 SB UNDERMT SINK W/DRAN  Model# A6405170002, Manufacturer AMERICAN STANDARD  LF TM 5 R/S GN WB 1.5GPM , Model# L170LF, Manufacturer LEONARD LEAD LAW COMPLIANT 3/8 X 3/8 POU THERMOSTAT MIX VALVE 
Model# PFXCAZ32CL12 PROFLO LEAD LAW COMPLIANT 1/2 SWEAT EXT X 3/8 COMMERCIAL LAVATORY KIT  Model# PFPTB107, Manufacturer PROFLO 1-1/2 17GA P TRAP CP</t>
  </si>
  <si>
    <t>S-2 Sink, Model# A4932300002, Manufacturer AMERICAN STANDARD
, LF 1.5 GPM EDGEWA PD KITC CH,  Model# L170LF, Manufacturer LEONARD LEAD LAW COMPLIANT 3/8 X 3/8 POU THERMOSTAT MIX VALVE  Model# PFXCAZ32CL12 PROFLO LEAD LAW COMPLIANT 1/2 SWEAT EXT X 3/8 COMMERCIAL LAVATORY KIT  Model# PFPTB107, Manufacturer PROFLO 1-1/2 17GA P TRAP CP</t>
  </si>
  <si>
    <t>S-3 Sink, Model# A18CR9322100S075, AMERICAN STANDARD
, PORTSMOUTH 60/40 DB UNDERMT SINK W/DRAIN,Model# A4932300002, Manufacturer AMERICAN STANDARD
, LF 1.5 GPM EDGEWA PD KITC CH,  Model# L170LF, Manufacturer LEONARD LEAD LAW COMPLIANT 3/8 X 3/8 POU THERMOSTAT MIX VALVE  Model# PFXCAZ32CL12 PROFLO LEAD LAW COMPLIANT 1/2 SWEAT EXT X 3/8 COMMERCIAL LAVATORY KIT  Model# PFPTB107, Manufacturer PROFLO 1-1/2 17GA P TRAP CP, Model# PFEWB102,  Manufacturer PROFLO 1-1/2X21 17GA EO WST SJ</t>
  </si>
  <si>
    <t>FLOOR CLEANOUT</t>
  </si>
  <si>
    <t>FCO-1  Model# S4890NB02,  Manufacturer JR SMITH ROUND DECK PLUG W/THREADED NB SPANNER WRENCH COVER - 2"
Model# S4890NB03 Manufacturer JR SMITH ROUND DECK PLUG W/THREADED NB SPANNER WRENCH COVER - 3"
Model# S4890NB04 Manufacturer JR SMITH ROUND DECK PLUG W/THREADED NB SPANNER WRENCH COVER - 4"</t>
  </si>
  <si>
    <t>WALL CLEANOUT</t>
  </si>
  <si>
    <t>WCO-1  Model# S4940NB08X08 Manufacturer JR SMITH FLOOR ACCESS COVER W/ SQUARE FRAME AND NB HINGED SECURED SCORIATED COVER - 8X8", Model# S4940NB10X10 Manufacturer JR SMITH FLOOR ACCESS COVER W/ SQUARE FRAME AND NB HINGED SECURED SCORIATED COVER - 10X10"</t>
  </si>
  <si>
    <t>DP-1 Cloth Washer Drain Pan, Model# M99 Manufacturer, MUSTEE DURAPAN WSHR &amp; WATER HEATER PAN CENTER DRAIN</t>
  </si>
  <si>
    <t>DRAIN PAN</t>
  </si>
  <si>
    <t>IMB Ice Maker box, Model# O38810 Manufacturer OATEY,  ICE MAKER BOX LESS VALVE</t>
  </si>
  <si>
    <t>ICE MAKER BOX</t>
  </si>
  <si>
    <t>BACKFLOW PREVENTOR</t>
  </si>
  <si>
    <t>BFP-1 Backflow Preventor, Model# WLF909OSYP Manufacturer WATTS LEAD LAW COMPLIANT 4 LF909-OSY,  Model# W77FDIFDA125P Manufacturer WATTS 4 CI 125# FLANGE STRAINER EPOX COAT, Model# W909AGK Manufacturer WATTS 4 - 6 (909) / 8" - 10" (909M1) AIR GAP</t>
  </si>
  <si>
    <t>BFP-2 Back Flow Preventor Model# W740C, Manufacturer  WILKINS 3/8" DOUBLE CHECK BACKFLOW PREVENTER</t>
  </si>
  <si>
    <t>HOSE BIB</t>
  </si>
  <si>
    <t>HB-1 Hose Bib, Model# S5509QTSAPCL Manufacturer JR SMITH SS BOX-TYPE HYDRANT W/INTEGRAL VACUUM BREAKER - SAP, CYLINDER LOCK , Model# S5509QT06CL Manufacturer JR SMITH SS BOX-TYPE HYDRANT W/INTEGRAL VACUUM BREAKER - 6" WALL, CYLINDER LOCK , Model# S5509QT12CL Manufacturer JR SMITH
SS BOX-TYPE HYDRANT W/INTEGRAL VACUUM BREAKER - 12" WALL, CYLINDER LOCK,  Model# S5509QT18CL, Manufacturer JR SMITH, SS BOX-TYPE HYDRANT W/INTEGRAL VACUUM BREAKER - 18" WALL, CYLINDER</t>
  </si>
  <si>
    <t>HB-2 Hose Bib, Model# C293369COLDCP, Manufacturer CHICAGO 2-3/8 LEVER HANDLE INSIDE SILL FITTING CHROME</t>
  </si>
  <si>
    <t>SUMP PUMP</t>
  </si>
  <si>
    <t>SP-2 Sump Pump, Model# SE50OMS,  Manufacturer STANCOR. 
SE50-OMS STANCOR SE50 OIL MINDER SYSTEM TO INCLUDE 1/2 HP 115V PUMP, OIL MINDER CONTROL PANEL, FLOATS &amp; OIL SENSING PROBE, PREWIRED JBOX &amp; 25' OF 8-PIN CABLE
Model# Z300048, Manufacturer  ZOELLER 2 PVC BALL VALVE CHECK VALVE UNION QUIET</t>
  </si>
  <si>
    <t>SP-3 Sump Pump, Model# LD3648LSG202, Manufacturer LIBERTY,  2HP 208/230V GRINDER PUMP SYSTEM</t>
  </si>
  <si>
    <t>RECIRCULATION PUMP</t>
  </si>
  <si>
    <t>STORM PIPE INSULATION</t>
  </si>
  <si>
    <t>1" Thickness, Johns Manville Micro-Lok HP Fiber Glass Pipe Insulation With Factory Applied All Services Vapor-Retarder Jacket With Self-Sealing
Closure Lap Complying With ASTM C547, ASTM C585,</t>
  </si>
  <si>
    <t>1-1/4" Dia Shut-off Gas Valve, ASME B16.16.1 And B16.10 Cast-Iron Lubricated Plug Valves With 125-PSIG Pressure Rating Nordstorm FIG. 142 - Threaded Ends Up To 3”,</t>
  </si>
  <si>
    <t>1" Dia Check Valve, Lead-Free Bronze Y-Pattern Horizental Swing with Renewable Seat and Disc 200 PSI Cwp Non-Shock Nsf/Ansi-61-8. Nibco T-413-Y-LF For Threaded Ends OR S-413-Y-LF For Solder End</t>
  </si>
  <si>
    <t>2" Dia Check Valve, Lead-Free Bronze Y-Pattern Horizental Swing with Renewable Seat and Disc 200 PSI Cwp Non-Shock Nsf/Ansi-61-8. Nibco T-413-Y-LF For Threaded Ends OR S-413-Y-LF For Solder End</t>
  </si>
  <si>
    <t>2" Dia Shut-off Valve, Two Piece Full Port Lead-Free
Bronze Ball Valves 600 PSI Non-Shock CWP, Nsf/Ansi-61-8 With The
Capability Of Accepting Extended Operating Handles Milwakuee Model
UPBA100S For Threaded Ends OR UPBA150SF For Soldered End</t>
  </si>
  <si>
    <t>1" Dia Shut-off Valve, Two Piece Full Port Lead-Free Bronze Ball Valves 600 PSI Non-Shock CWP, Nsf/Ansi-61-8 With The Capability Of Accepting Extended Operating Handles Milwakuee Model UPBA100S For Threaded Ends OR UPBA150SF For Soldered End</t>
  </si>
  <si>
    <t>3/4" Dia Shut-off Valve, Two Piece Full Port Lead-Free
Bronze Ball Valves 600 PSI Non-Shock CWP, Nsf/Ansi-61-8 With The
Capability Of Accepting Extended Operating Handles Milwakuee Model
UPBA100S For Threaded Ends OR UPBA150SF For Soldered End</t>
  </si>
  <si>
    <t>1/2" Dia Shut-off Valve, Two Piece Full Port Lead-Free
Bronze Ball Valves 600 PSI Non-Shock CWP, Nsf/Ansi-61-8 With The
Capability Of Accepting Extended Operating Handles Milwakuee Model
UPBA100S For Threaded Ends OR UPBA150SF For Soldered End</t>
  </si>
  <si>
    <t>Sanitary Waste / Vent Pipe &amp; Fittings</t>
  </si>
  <si>
    <t>Cold / Hot Water Pipe &amp; Fittings</t>
  </si>
  <si>
    <t>Storm Pipe w/ Fittings</t>
  </si>
  <si>
    <t>Fixtures</t>
  </si>
  <si>
    <t>Water Heater</t>
  </si>
  <si>
    <t>Elevator Sump Pump</t>
  </si>
  <si>
    <t>Drains</t>
  </si>
  <si>
    <t>Cleanouts</t>
  </si>
  <si>
    <t>Roof Drains</t>
  </si>
  <si>
    <t>Valves</t>
  </si>
  <si>
    <t>Circulating Pump</t>
  </si>
  <si>
    <t>Drinking Fountain</t>
  </si>
  <si>
    <t>Insulation</t>
  </si>
  <si>
    <t>Pipe Supports</t>
  </si>
  <si>
    <t>II</t>
  </si>
  <si>
    <t>Pricing and manhours are calculated from PHCC database.</t>
  </si>
  <si>
    <t xml:space="preserve">TUB-1, Manufacturer STERLING, Model# S710411100 , 60X30 LH Bath Performa Only White, Manufacturer PFWO101, Model# PROFLO, W&amp;O 17GA L&amp;T CP </t>
  </si>
  <si>
    <t>STO-1,2 Domestic Hot Water Storage tank, Manufacturer Lochinvar Lock Temp Storage Tank, Model# RGA0504</t>
  </si>
  <si>
    <t>Recirculation Pump Model# G96404953,  Manufacturer GRUNDFOS, UPS40 80 4B 1X115 1 1 2, Model# G539615,  Manufacturer GRUNDFOS,  FLANGE SET BRONZE 1-1/2, Model# G595657,  Manufacturer GRUNDFOS, AQUASTAT KIT 3/4CLIP 105-115F</t>
  </si>
  <si>
    <t>REVERSE OSMOSIS SYSTEM</t>
  </si>
  <si>
    <t>LFN PWR40113012 RO SYS1800GPD</t>
  </si>
  <si>
    <t>SINGLE BOWL CLINICAL SERVICE SINK</t>
  </si>
  <si>
    <t>Clinical Service Sink American Standard A9504999020
HERT SERV FTG BOT BRCE-STPS 6 American Standard A8355101002
VITREOUS CHINA FM SERVICE SINK PEDESTAL BASE ONLY WHITE American Standard A710098201081
6.5 GALLONS PER FLUSH ROYAL SERVICE SINK FLUSH VALVE Sloan S3010505
BED PAN CLEANER VOLUME REG VACUUM BREAKER NOZZLE CHROME American Standard A7582167002
WAX RING PROFLO PFWR
1/4X2-1/4 BRS CLOSET BOLT RND WASHER PROFLO PFC8110RWLAST</t>
  </si>
  <si>
    <t>TRAP PRIMER</t>
  </si>
  <si>
    <t>ENCLOSED ELECTRONIC TRAP SEAL PRIMER 1-5 OPENING PORTS WITH CABINET</t>
  </si>
  <si>
    <t>ENCLOSED ELECTRONIC TRAP SEAL PRIMER 6-10 OPENING PORTS WITH CABINET</t>
  </si>
  <si>
    <t>ENCLOSED ELECTRONIC TRAP SEAL PRIMER 11-15 OPENING PORTS WITH CABINET</t>
  </si>
  <si>
    <t>PVC Sch 40</t>
  </si>
  <si>
    <t>4" Dia Storm</t>
  </si>
  <si>
    <t>ELECTRIC HEAT TRACE</t>
  </si>
  <si>
    <t>Electric Heat Trace, 40 Amps, 2P, (Rating Taken from Electrical Panel Scheduling), Including Power Connection kit, Eco Controller w/ Tee Kit for a 3 FT Service Loop &amp; Splice Kit for a 2 FT Service Loop.</t>
  </si>
  <si>
    <t>Heat Trace Cold Water Main Pipes</t>
  </si>
  <si>
    <t>Heat Trace all Domestic Hot &amp; Cold Water Pipe Take off</t>
  </si>
  <si>
    <t>DEMOLITION WORK</t>
  </si>
  <si>
    <t>Demolish Existing (3) Domestic Water Heaters, Recirculation Pumps, And All Associated Domestic Water And Gas Piping. Cut And Cap At Crawlspace Below. Prep Piping for Connections to New Domestic Hot Water Equipment</t>
  </si>
  <si>
    <t>Demolish Existing Plumbing Fixtures (Clothes Washers, Dryers, Drinking Fountain, Hand Sink, Etc.) In Laundry and Storage Rooms Completely. Cut and Cap All Associated Sanitary, Vent, Domestic Water, and Gas Piping At Crawlspace Below.</t>
  </si>
  <si>
    <t>Water Closet Demolation</t>
  </si>
  <si>
    <t>Lavatory Demolation</t>
  </si>
  <si>
    <t>Bath Tub Demolation</t>
  </si>
  <si>
    <t>COLD WATER PIPE DEMOLITION W/ FITTINGS</t>
  </si>
  <si>
    <t>HOT WATER PIPE DEMOLITION W/ FITTINGS</t>
  </si>
  <si>
    <t>SANITARY PIPE DEMOLITION W/ FITTINGS</t>
  </si>
  <si>
    <t>PVC Sch-40</t>
  </si>
  <si>
    <t>2" Dia. Sanitary Pipe</t>
  </si>
  <si>
    <t>4" Dia. Sanitary Pipe</t>
  </si>
  <si>
    <t>2" Dia. Vent Pipe</t>
  </si>
  <si>
    <t>3" Dia. Vent Pipe</t>
  </si>
  <si>
    <t>VENT PIPE DEMOLITION W/ FITTINGS</t>
  </si>
  <si>
    <t>1 1/2" Dia Cold Water Pipe</t>
  </si>
  <si>
    <t>3" Dia Hot Water Pipe Insulation</t>
  </si>
  <si>
    <t>1" Dia Tee</t>
  </si>
  <si>
    <t>3" x 1" Dia Tee</t>
  </si>
  <si>
    <t>REDUCER</t>
  </si>
  <si>
    <t>1" x 3/4" Dia Reducer</t>
  </si>
  <si>
    <t>4" Dia Double Wye</t>
  </si>
  <si>
    <t>3" Dia Wye</t>
  </si>
  <si>
    <t>2" Dia Wye</t>
  </si>
  <si>
    <t>4"x2" Dia. Sanitary Reducer</t>
  </si>
  <si>
    <t>4" x 2" Dia Tee</t>
  </si>
  <si>
    <t>2" Dia. Vent Tee</t>
  </si>
  <si>
    <t>1 1/4" Dia. Pressure Regulating Valve</t>
  </si>
  <si>
    <t>New Gas Meter to Be Provided for Emergency Generator</t>
  </si>
  <si>
    <t xml:space="preserve">Hot Water Circulating Pump, Manufacturer &amp; Model TBD, 3500 RPM, V/P/HZ 208/3/60, </t>
  </si>
  <si>
    <t>Elecvator Sump Pump, Manufacturer &amp; Model STANCOR SE50, Flow Rate 50 GPM, 3450 RPM, V/P/HZ 230/3/60.</t>
  </si>
  <si>
    <t>P-TRAP</t>
  </si>
  <si>
    <t>2" Dia P-Trap</t>
  </si>
  <si>
    <t>3" Dia. P-Trap</t>
  </si>
  <si>
    <t>NON-FREEZE WALL HYDRANT</t>
  </si>
  <si>
    <t>3/4" Dia. Non-Freeze Wall Hydrant</t>
  </si>
  <si>
    <t>Specifications of the yellow highlighted items not given in the plans. They are not included in the estimate.</t>
  </si>
  <si>
    <t>III</t>
  </si>
  <si>
    <t>EXCLUSIONS</t>
  </si>
  <si>
    <t>PROJECT :</t>
  </si>
  <si>
    <t xml:space="preserve">ADDRESS : </t>
  </si>
  <si>
    <t>DATE :</t>
  </si>
  <si>
    <t>Nexa Estimating, LLC</t>
  </si>
  <si>
    <t>5900 Balcones Drive # 14421 St 100 Austin, TX, 78731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</si>
</sst>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_(&quot;$&quot;* \(#,##0.00\);_(&quot;$&quot;* &quot;-&quot;??_);_(@_)"/>
    <numFmt numFmtId="43" formatCode="_(* #,##0.00_);_(* \(#,##0.00\);_(* &quot;-&quot;??_);_(@_)"/>
    <numFmt numFmtId="164" formatCode="_-* #,##0.00_-;\-* #,##0.00_-;_-* &quot;-&quot;??_-;_-@_-"/>
    <numFmt numFmtId="165" formatCode="_(&quot;$&quot;* #,##0_);_(&quot;$&quot;* \(#,##0\);_(&quot;$&quot;* &quot;-&quot;??_);_(@_)"/>
    <numFmt numFmtId="166" formatCode="_(&quot;$&quot;* #,##0.0_);_(&quot;$&quot;* \(#,##0.0\);_(&quot;$&quot;* &quot;-&quot;??_);_(@_)"/>
    <numFmt numFmtId="167" formatCode="_-* #,##0_-;\-* #,##0_-;_-* &quot;-&quot;??_-;_-@_-"/>
  </numFmts>
  <fonts count="44" x14ac:knownFonts="1">
    <font>
      <sz val="12"/>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2"/>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sz val="12"/>
      <name val="Arial"/>
      <family val="2"/>
    </font>
    <font>
      <sz val="11"/>
      <color theme="1"/>
      <name val="Calibri"/>
      <family val="2"/>
      <scheme val="minor"/>
    </font>
    <font>
      <sz val="8"/>
      <name val="Arial"/>
      <family val="2"/>
    </font>
    <font>
      <sz val="12"/>
      <name val="Arial"/>
      <family val="2"/>
    </font>
    <font>
      <sz val="12"/>
      <name val="Calibri"/>
      <family val="2"/>
      <scheme val="minor"/>
    </font>
    <font>
      <b/>
      <sz val="12"/>
      <color theme="0" tint="-0.34998626667073579"/>
      <name val="Calibri"/>
      <family val="2"/>
      <scheme val="minor"/>
    </font>
    <font>
      <b/>
      <sz val="11"/>
      <name val="Calibri"/>
      <family val="2"/>
      <scheme val="minor"/>
    </font>
    <font>
      <sz val="11"/>
      <name val="Calibri"/>
      <family val="2"/>
      <scheme val="minor"/>
    </font>
    <font>
      <sz val="11"/>
      <color rgb="FF000000"/>
      <name val="Calibri"/>
      <family val="2"/>
      <scheme val="minor"/>
    </font>
    <font>
      <b/>
      <sz val="12"/>
      <color theme="1"/>
      <name val="Calibri"/>
      <family val="2"/>
      <scheme val="minor"/>
    </font>
    <font>
      <sz val="12"/>
      <name val="Arial"/>
      <family val="2"/>
    </font>
    <font>
      <b/>
      <sz val="11"/>
      <color theme="0"/>
      <name val="Calibri"/>
      <family val="2"/>
      <scheme val="minor"/>
    </font>
    <font>
      <b/>
      <sz val="12"/>
      <name val="Arial"/>
      <family val="2"/>
    </font>
    <font>
      <sz val="14"/>
      <color rgb="FF92D050"/>
      <name val="Calibri"/>
      <family val="2"/>
      <scheme val="minor"/>
    </font>
    <font>
      <sz val="12"/>
      <color theme="0" tint="-4.9989318521683403E-2"/>
      <name val="Arial"/>
      <family val="2"/>
    </font>
    <font>
      <b/>
      <sz val="14"/>
      <color theme="0" tint="-4.9989318521683403E-2"/>
      <name val="Calibri"/>
      <family val="2"/>
      <scheme val="minor"/>
    </font>
    <font>
      <b/>
      <sz val="24"/>
      <color rgb="FFFF0000"/>
      <name val="Calibri"/>
      <family val="2"/>
      <scheme val="minor"/>
    </font>
    <font>
      <b/>
      <sz val="18"/>
      <color rgb="FF002060"/>
      <name val="Calibri"/>
      <family val="2"/>
      <scheme val="minor"/>
    </font>
    <font>
      <b/>
      <sz val="12"/>
      <color theme="0"/>
      <name val="Calibri"/>
      <family val="2"/>
      <scheme val="minor"/>
    </font>
    <font>
      <b/>
      <sz val="12"/>
      <color rgb="FFFF0000"/>
      <name val="Arial"/>
      <family val="2"/>
    </font>
    <font>
      <b/>
      <sz val="12"/>
      <color theme="4" tint="-0.249977111117893"/>
      <name val="Arial"/>
      <family val="2"/>
    </font>
  </fonts>
  <fills count="30">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0"/>
        <bgColor indexed="64"/>
      </patternFill>
    </fill>
    <fill>
      <patternFill patternType="solid">
        <fgColor rgb="FF92D050"/>
        <bgColor indexed="64"/>
      </patternFill>
    </fill>
    <fill>
      <patternFill patternType="solid">
        <fgColor rgb="FFFFFF00"/>
        <bgColor indexed="64"/>
      </patternFill>
    </fill>
    <fill>
      <patternFill patternType="solid">
        <fgColor rgb="FF002060"/>
        <bgColor indexed="64"/>
      </patternFill>
    </fill>
    <fill>
      <patternFill patternType="solid">
        <fgColor theme="0" tint="-0.14999847407452621"/>
        <bgColor indexed="64"/>
      </patternFill>
    </fill>
  </fills>
  <borders count="57">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right/>
      <top/>
      <bottom style="medium">
        <color auto="1"/>
      </bottom>
      <diagonal/>
    </border>
    <border>
      <left/>
      <right style="medium">
        <color indexed="64"/>
      </right>
      <top/>
      <bottom style="medium">
        <color indexed="64"/>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auto="1"/>
      </top>
      <bottom style="medium">
        <color auto="1"/>
      </bottom>
      <diagonal/>
    </border>
    <border>
      <left/>
      <right style="medium">
        <color indexed="64"/>
      </right>
      <top style="medium">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style="medium">
        <color indexed="64"/>
      </right>
      <top style="medium">
        <color indexed="64"/>
      </top>
      <bottom/>
      <diagonal/>
    </border>
    <border>
      <left style="medium">
        <color indexed="64"/>
      </left>
      <right style="thin">
        <color indexed="64"/>
      </right>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thin">
        <color indexed="64"/>
      </right>
      <top/>
      <bottom style="thin">
        <color indexed="64"/>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indexed="64"/>
      </left>
      <right style="thin">
        <color indexed="64"/>
      </right>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auto="1"/>
      </right>
      <top style="thin">
        <color auto="1"/>
      </top>
      <bottom style="thin">
        <color auto="1"/>
      </bottom>
      <diagonal/>
    </border>
    <border>
      <left style="thin">
        <color indexed="64"/>
      </left>
      <right style="medium">
        <color indexed="64"/>
      </right>
      <top/>
      <bottom style="thin">
        <color indexed="64"/>
      </bottom>
      <diagonal/>
    </border>
    <border>
      <left style="medium">
        <color indexed="64"/>
      </left>
      <right style="thin">
        <color auto="1"/>
      </right>
      <top style="thin">
        <color auto="1"/>
      </top>
      <bottom/>
      <diagonal/>
    </border>
    <border>
      <left style="medium">
        <color indexed="64"/>
      </left>
      <right style="thin">
        <color indexed="64"/>
      </right>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right/>
      <top style="thin">
        <color indexed="64"/>
      </top>
      <bottom/>
      <diagonal/>
    </border>
    <border>
      <left/>
      <right style="medium">
        <color indexed="64"/>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s>
  <cellStyleXfs count="111">
    <xf numFmtId="0" fontId="0" fillId="0" borderId="0"/>
    <xf numFmtId="0" fontId="6" fillId="2"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7" fillId="12" borderId="0" applyNumberFormat="0" applyBorder="0" applyAlignment="0" applyProtection="0"/>
    <xf numFmtId="0" fontId="7" fillId="12"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3"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7" fillId="17"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13"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9" fillId="20" borderId="1" applyNumberFormat="0" applyAlignment="0" applyProtection="0"/>
    <xf numFmtId="0" fontId="9" fillId="20" borderId="1" applyNumberFormat="0" applyAlignment="0" applyProtection="0"/>
    <xf numFmtId="0" fontId="10" fillId="21" borderId="2" applyNumberFormat="0" applyAlignment="0" applyProtection="0"/>
    <xf numFmtId="0" fontId="10" fillId="21" borderId="2" applyNumberFormat="0" applyAlignment="0" applyProtection="0"/>
    <xf numFmtId="43" fontId="23" fillId="0" borderId="0" applyFon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2" fillId="4" borderId="0" applyNumberFormat="0" applyBorder="0" applyAlignment="0" applyProtection="0"/>
    <xf numFmtId="0" fontId="12" fillId="4" borderId="0" applyNumberFormat="0" applyBorder="0" applyAlignment="0" applyProtection="0"/>
    <xf numFmtId="0" fontId="13" fillId="0" borderId="3" applyNumberFormat="0" applyFill="0" applyAlignment="0" applyProtection="0"/>
    <xf numFmtId="0" fontId="13" fillId="0" borderId="3" applyNumberFormat="0" applyFill="0" applyAlignment="0" applyProtection="0"/>
    <xf numFmtId="0" fontId="14" fillId="0" borderId="4" applyNumberFormat="0" applyFill="0" applyAlignment="0" applyProtection="0"/>
    <xf numFmtId="0" fontId="14" fillId="0" borderId="4" applyNumberFormat="0" applyFill="0" applyAlignment="0" applyProtection="0"/>
    <xf numFmtId="0" fontId="15" fillId="0" borderId="5" applyNumberFormat="0" applyFill="0" applyAlignment="0" applyProtection="0"/>
    <xf numFmtId="0" fontId="15" fillId="0" borderId="5" applyNumberFormat="0" applyFill="0" applyAlignment="0" applyProtection="0"/>
    <xf numFmtId="0" fontId="15" fillId="0" borderId="0" applyNumberFormat="0" applyFill="0" applyBorder="0" applyAlignment="0" applyProtection="0"/>
    <xf numFmtId="0" fontId="15" fillId="0" borderId="0" applyNumberFormat="0" applyFill="0" applyBorder="0" applyAlignment="0" applyProtection="0"/>
    <xf numFmtId="0" fontId="16" fillId="7" borderId="1" applyNumberFormat="0" applyAlignment="0" applyProtection="0"/>
    <xf numFmtId="0" fontId="16" fillId="7" borderId="1" applyNumberFormat="0" applyAlignment="0" applyProtection="0"/>
    <xf numFmtId="0" fontId="17" fillId="0" borderId="6" applyNumberFormat="0" applyFill="0" applyAlignment="0" applyProtection="0"/>
    <xf numFmtId="0" fontId="17" fillId="0" borderId="6" applyNumberFormat="0" applyFill="0" applyAlignment="0" applyProtection="0"/>
    <xf numFmtId="0" fontId="18" fillId="22" borderId="0" applyNumberFormat="0" applyBorder="0" applyAlignment="0" applyProtection="0"/>
    <xf numFmtId="0" fontId="18" fillId="22" borderId="0" applyNumberFormat="0" applyBorder="0" applyAlignment="0" applyProtection="0"/>
    <xf numFmtId="0" fontId="4" fillId="0" borderId="0"/>
    <xf numFmtId="0" fontId="23" fillId="0" borderId="0"/>
    <xf numFmtId="0" fontId="5" fillId="0" borderId="0"/>
    <xf numFmtId="0" fontId="24" fillId="0" borderId="0"/>
    <xf numFmtId="0" fontId="5" fillId="23" borderId="7" applyNumberFormat="0" applyFont="0" applyAlignment="0" applyProtection="0"/>
    <xf numFmtId="0" fontId="5" fillId="23" borderId="7" applyNumberFormat="0" applyFont="0" applyAlignment="0" applyProtection="0"/>
    <xf numFmtId="0" fontId="19" fillId="20" borderId="8" applyNumberFormat="0" applyAlignment="0" applyProtection="0"/>
    <xf numFmtId="0" fontId="19" fillId="20" borderId="8" applyNumberFormat="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1" fillId="0" borderId="9" applyNumberFormat="0" applyFill="0" applyAlignment="0" applyProtection="0"/>
    <xf numFmtId="0" fontId="21" fillId="0" borderId="9" applyNumberFormat="0" applyFill="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3" fillId="0" borderId="0"/>
    <xf numFmtId="0" fontId="5" fillId="0" borderId="0"/>
    <xf numFmtId="43" fontId="5" fillId="0" borderId="0" applyFont="0" applyFill="0" applyBorder="0" applyAlignment="0" applyProtection="0"/>
    <xf numFmtId="44" fontId="26" fillId="0" borderId="0" applyFont="0" applyFill="0" applyBorder="0" applyAlignment="0" applyProtection="0"/>
    <xf numFmtId="9" fontId="26" fillId="0" borderId="0" applyFont="0" applyFill="0" applyBorder="0" applyAlignment="0" applyProtection="0"/>
    <xf numFmtId="164" fontId="33" fillId="0" borderId="0" applyFont="0" applyFill="0" applyBorder="0" applyAlignment="0" applyProtection="0"/>
    <xf numFmtId="0" fontId="9" fillId="20" borderId="53" applyNumberFormat="0" applyAlignment="0" applyProtection="0"/>
    <xf numFmtId="0" fontId="9" fillId="20" borderId="53" applyNumberFormat="0" applyAlignment="0" applyProtection="0"/>
    <xf numFmtId="0" fontId="16" fillId="7" borderId="53" applyNumberFormat="0" applyAlignment="0" applyProtection="0"/>
    <xf numFmtId="0" fontId="16" fillId="7" borderId="53" applyNumberFormat="0" applyAlignment="0" applyProtection="0"/>
    <xf numFmtId="0" fontId="5" fillId="0" borderId="0"/>
    <xf numFmtId="0" fontId="1" fillId="0" borderId="0"/>
    <xf numFmtId="0" fontId="5" fillId="23" borderId="54" applyNumberFormat="0" applyFont="0" applyAlignment="0" applyProtection="0"/>
    <xf numFmtId="0" fontId="5" fillId="23" borderId="54" applyNumberFormat="0" applyFont="0" applyAlignment="0" applyProtection="0"/>
    <xf numFmtId="0" fontId="19" fillId="20" borderId="55" applyNumberFormat="0" applyAlignment="0" applyProtection="0"/>
    <xf numFmtId="0" fontId="19" fillId="20" borderId="55" applyNumberFormat="0" applyAlignment="0" applyProtection="0"/>
    <xf numFmtId="0" fontId="21" fillId="0" borderId="56" applyNumberFormat="0" applyFill="0" applyAlignment="0" applyProtection="0"/>
    <xf numFmtId="0" fontId="21" fillId="0" borderId="56" applyNumberFormat="0" applyFill="0" applyAlignment="0" applyProtection="0"/>
    <xf numFmtId="0" fontId="1" fillId="0" borderId="0"/>
    <xf numFmtId="0" fontId="5" fillId="0" borderId="0"/>
    <xf numFmtId="0" fontId="1" fillId="0" borderId="0"/>
    <xf numFmtId="0" fontId="1" fillId="0" borderId="0"/>
    <xf numFmtId="9" fontId="5" fillId="0" borderId="0" applyFont="0" applyFill="0" applyBorder="0" applyAlignment="0" applyProtection="0"/>
  </cellStyleXfs>
  <cellXfs count="151">
    <xf numFmtId="0" fontId="0" fillId="0" borderId="0" xfId="0"/>
    <xf numFmtId="0" fontId="27" fillId="0" borderId="0" xfId="0" applyFont="1"/>
    <xf numFmtId="0" fontId="27" fillId="0" borderId="0" xfId="0" applyFont="1" applyAlignment="1">
      <alignment horizontal="center"/>
    </xf>
    <xf numFmtId="0" fontId="30" fillId="25" borderId="36" xfId="0" applyFont="1" applyFill="1" applyBorder="1" applyAlignment="1">
      <alignment horizontal="center" vertical="center" wrapText="1"/>
    </xf>
    <xf numFmtId="0" fontId="30" fillId="25" borderId="36" xfId="0" applyFont="1" applyFill="1" applyBorder="1" applyAlignment="1">
      <alignment horizontal="center" vertical="center"/>
    </xf>
    <xf numFmtId="0" fontId="30" fillId="25" borderId="36" xfId="0" applyFont="1" applyFill="1" applyBorder="1" applyAlignment="1">
      <alignment horizontal="left" vertical="center"/>
    </xf>
    <xf numFmtId="9" fontId="30" fillId="25" borderId="19" xfId="0" applyNumberFormat="1" applyFont="1" applyFill="1" applyBorder="1" applyAlignment="1">
      <alignment horizontal="center" vertical="center"/>
    </xf>
    <xf numFmtId="1" fontId="30" fillId="0" borderId="19" xfId="0" applyNumberFormat="1" applyFont="1" applyBorder="1" applyAlignment="1">
      <alignment horizontal="center" vertical="center"/>
    </xf>
    <xf numFmtId="0" fontId="30" fillId="25" borderId="19" xfId="0" applyFont="1" applyFill="1" applyBorder="1" applyAlignment="1">
      <alignment horizontal="center" vertical="center" wrapText="1"/>
    </xf>
    <xf numFmtId="0" fontId="30" fillId="25" borderId="37" xfId="0" applyFont="1" applyFill="1" applyBorder="1" applyAlignment="1">
      <alignment horizontal="center" vertical="center"/>
    </xf>
    <xf numFmtId="0" fontId="30" fillId="25" borderId="19" xfId="0" applyFont="1" applyFill="1" applyBorder="1" applyAlignment="1">
      <alignment horizontal="left" vertical="center"/>
    </xf>
    <xf numFmtId="0" fontId="29" fillId="25" borderId="36" xfId="0" applyFont="1" applyFill="1" applyBorder="1" applyAlignment="1">
      <alignment horizontal="left" vertical="center"/>
    </xf>
    <xf numFmtId="9" fontId="30" fillId="25" borderId="36" xfId="0" applyNumberFormat="1" applyFont="1" applyFill="1" applyBorder="1" applyAlignment="1">
      <alignment horizontal="center" vertical="center"/>
    </xf>
    <xf numFmtId="0" fontId="30" fillId="0" borderId="36" xfId="0" applyFont="1" applyBorder="1" applyAlignment="1">
      <alignment horizontal="center" vertical="center"/>
    </xf>
    <xf numFmtId="0" fontId="27" fillId="0" borderId="36" xfId="0" applyFont="1" applyBorder="1" applyAlignment="1">
      <alignment horizontal="center" vertical="center"/>
    </xf>
    <xf numFmtId="0" fontId="30" fillId="0" borderId="36" xfId="0" applyFont="1" applyBorder="1" applyAlignment="1">
      <alignment vertical="top" wrapText="1"/>
    </xf>
    <xf numFmtId="0" fontId="30" fillId="0" borderId="19" xfId="0" applyFont="1" applyBorder="1" applyAlignment="1">
      <alignment horizontal="center" vertical="center"/>
    </xf>
    <xf numFmtId="0" fontId="30" fillId="0" borderId="19" xfId="0" applyFont="1" applyBorder="1" applyAlignment="1">
      <alignment vertical="center" wrapText="1"/>
    </xf>
    <xf numFmtId="0" fontId="30" fillId="0" borderId="39" xfId="0" applyFont="1" applyBorder="1" applyAlignment="1">
      <alignment vertical="center" wrapText="1"/>
    </xf>
    <xf numFmtId="1" fontId="30" fillId="0" borderId="36" xfId="0" applyNumberFormat="1" applyFont="1" applyBorder="1" applyAlignment="1">
      <alignment horizontal="center" vertical="center"/>
    </xf>
    <xf numFmtId="165" fontId="30" fillId="0" borderId="13" xfId="0" applyNumberFormat="1" applyFont="1" applyBorder="1" applyAlignment="1">
      <alignment vertical="center"/>
    </xf>
    <xf numFmtId="0" fontId="30" fillId="25" borderId="29" xfId="0" applyFont="1" applyFill="1" applyBorder="1" applyAlignment="1">
      <alignment horizontal="center" vertical="center"/>
    </xf>
    <xf numFmtId="0" fontId="27" fillId="0" borderId="36" xfId="0" applyFont="1" applyBorder="1"/>
    <xf numFmtId="166" fontId="30" fillId="25" borderId="36" xfId="91" applyNumberFormat="1" applyFont="1" applyFill="1" applyBorder="1" applyAlignment="1">
      <alignment horizontal="center" vertical="center"/>
    </xf>
    <xf numFmtId="165" fontId="30" fillId="0" borderId="36" xfId="0" applyNumberFormat="1" applyFont="1" applyBorder="1" applyAlignment="1">
      <alignment vertical="center"/>
    </xf>
    <xf numFmtId="165" fontId="30" fillId="0" borderId="36" xfId="0" applyNumberFormat="1" applyFont="1" applyBorder="1" applyAlignment="1">
      <alignment horizontal="center" vertical="center"/>
    </xf>
    <xf numFmtId="1" fontId="30" fillId="0" borderId="36" xfId="0" applyNumberFormat="1" applyFont="1" applyBorder="1" applyAlignment="1">
      <alignment horizontal="center" vertical="center" wrapText="1"/>
    </xf>
    <xf numFmtId="0" fontId="30" fillId="0" borderId="36" xfId="0" applyFont="1" applyBorder="1" applyAlignment="1">
      <alignment vertical="center" wrapText="1"/>
    </xf>
    <xf numFmtId="0" fontId="30" fillId="25" borderId="19" xfId="0" applyFont="1" applyFill="1" applyBorder="1" applyAlignment="1">
      <alignment horizontal="left" vertical="center" wrapText="1"/>
    </xf>
    <xf numFmtId="0" fontId="30" fillId="0" borderId="19" xfId="0" applyFont="1" applyBorder="1" applyAlignment="1">
      <alignment horizontal="left" vertical="center" wrapText="1"/>
    </xf>
    <xf numFmtId="0" fontId="30" fillId="25" borderId="36" xfId="0" applyFont="1" applyFill="1" applyBorder="1" applyAlignment="1">
      <alignment vertical="center" wrapText="1"/>
    </xf>
    <xf numFmtId="0" fontId="2" fillId="0" borderId="36" xfId="0" applyFont="1" applyBorder="1" applyAlignment="1">
      <alignment vertical="center" wrapText="1"/>
    </xf>
    <xf numFmtId="0" fontId="30" fillId="25" borderId="42" xfId="0" applyFont="1" applyFill="1" applyBorder="1" applyAlignment="1">
      <alignment horizontal="center" vertical="center"/>
    </xf>
    <xf numFmtId="0" fontId="2" fillId="0" borderId="23" xfId="0" applyFont="1" applyBorder="1" applyAlignment="1">
      <alignment horizontal="center" vertical="center"/>
    </xf>
    <xf numFmtId="0" fontId="2" fillId="0" borderId="25" xfId="0" applyFont="1" applyBorder="1" applyAlignment="1">
      <alignment horizontal="center" vertical="center"/>
    </xf>
    <xf numFmtId="0" fontId="31" fillId="0" borderId="25" xfId="0" applyFont="1" applyBorder="1" applyAlignment="1">
      <alignment horizontal="left" vertical="center"/>
    </xf>
    <xf numFmtId="0" fontId="2" fillId="0" borderId="31" xfId="0" applyFont="1" applyBorder="1" applyAlignment="1">
      <alignment horizontal="center"/>
    </xf>
    <xf numFmtId="0" fontId="2" fillId="0" borderId="31" xfId="0" applyFont="1" applyBorder="1" applyAlignment="1">
      <alignment horizontal="center" vertical="center"/>
    </xf>
    <xf numFmtId="0" fontId="2" fillId="0" borderId="27" xfId="0" applyFont="1" applyBorder="1" applyAlignment="1">
      <alignment horizontal="center"/>
    </xf>
    <xf numFmtId="0" fontId="31" fillId="0" borderId="23" xfId="0" applyFont="1" applyBorder="1" applyAlignment="1">
      <alignment horizontal="left" vertical="center"/>
    </xf>
    <xf numFmtId="0" fontId="2" fillId="0" borderId="14" xfId="0" applyFont="1" applyBorder="1" applyAlignment="1">
      <alignment horizontal="center"/>
    </xf>
    <xf numFmtId="165" fontId="32" fillId="26" borderId="12" xfId="91" applyNumberFormat="1" applyFont="1" applyFill="1" applyBorder="1" applyAlignment="1">
      <alignment horizontal="center" vertical="center"/>
    </xf>
    <xf numFmtId="0" fontId="30" fillId="25" borderId="30" xfId="0" applyFont="1" applyFill="1" applyBorder="1" applyAlignment="1">
      <alignment horizontal="center" vertical="center"/>
    </xf>
    <xf numFmtId="0" fontId="30" fillId="25" borderId="43" xfId="0" applyFont="1" applyFill="1" applyBorder="1" applyAlignment="1">
      <alignment horizontal="center" vertical="center" wrapText="1"/>
    </xf>
    <xf numFmtId="0" fontId="30" fillId="25" borderId="44" xfId="0" applyFont="1" applyFill="1" applyBorder="1" applyAlignment="1">
      <alignment horizontal="center" vertical="center" wrapText="1"/>
    </xf>
    <xf numFmtId="0" fontId="30" fillId="25" borderId="13" xfId="0" applyFont="1" applyFill="1" applyBorder="1" applyAlignment="1">
      <alignment horizontal="center" vertical="center" wrapText="1"/>
    </xf>
    <xf numFmtId="0" fontId="30" fillId="25" borderId="45" xfId="0" applyFont="1" applyFill="1" applyBorder="1" applyAlignment="1">
      <alignment horizontal="center" vertical="center" wrapText="1"/>
    </xf>
    <xf numFmtId="0" fontId="30" fillId="25" borderId="46" xfId="0" applyFont="1" applyFill="1" applyBorder="1" applyAlignment="1">
      <alignment horizontal="center" vertical="center" wrapText="1"/>
    </xf>
    <xf numFmtId="0" fontId="30" fillId="25" borderId="47" xfId="0" applyFont="1" applyFill="1" applyBorder="1" applyAlignment="1">
      <alignment horizontal="center" vertical="center" wrapText="1"/>
    </xf>
    <xf numFmtId="0" fontId="29" fillId="25" borderId="45" xfId="0" applyFont="1" applyFill="1" applyBorder="1" applyAlignment="1">
      <alignment horizontal="left" vertical="center"/>
    </xf>
    <xf numFmtId="0" fontId="30" fillId="25" borderId="45" xfId="0" applyFont="1" applyFill="1" applyBorder="1" applyAlignment="1">
      <alignment horizontal="center" vertical="center"/>
    </xf>
    <xf numFmtId="1" fontId="30" fillId="0" borderId="13" xfId="0" applyNumberFormat="1" applyFont="1" applyBorder="1" applyAlignment="1">
      <alignment horizontal="center" vertical="center" wrapText="1"/>
    </xf>
    <xf numFmtId="0" fontId="30" fillId="25" borderId="45" xfId="0" applyFont="1" applyFill="1" applyBorder="1" applyAlignment="1">
      <alignment horizontal="left" vertical="center"/>
    </xf>
    <xf numFmtId="0" fontId="30" fillId="25" borderId="29" xfId="0" applyFont="1" applyFill="1" applyBorder="1" applyAlignment="1">
      <alignment horizontal="left" vertical="center"/>
    </xf>
    <xf numFmtId="0" fontId="30" fillId="25" borderId="48" xfId="0" applyFont="1" applyFill="1" applyBorder="1" applyAlignment="1">
      <alignment horizontal="center" vertical="center"/>
    </xf>
    <xf numFmtId="0" fontId="30" fillId="0" borderId="49" xfId="0" applyFont="1" applyBorder="1" applyAlignment="1">
      <alignment vertical="center" wrapText="1"/>
    </xf>
    <xf numFmtId="0" fontId="30" fillId="25" borderId="49" xfId="0" applyFont="1" applyFill="1" applyBorder="1" applyAlignment="1">
      <alignment horizontal="center" vertical="center" wrapText="1"/>
    </xf>
    <xf numFmtId="9" fontId="30" fillId="25" borderId="49" xfId="0" applyNumberFormat="1" applyFont="1" applyFill="1" applyBorder="1" applyAlignment="1">
      <alignment horizontal="center" vertical="center"/>
    </xf>
    <xf numFmtId="0" fontId="30" fillId="0" borderId="49" xfId="0" applyFont="1" applyBorder="1" applyAlignment="1">
      <alignment horizontal="center" vertical="center"/>
    </xf>
    <xf numFmtId="0" fontId="27" fillId="0" borderId="49" xfId="0" applyFont="1" applyBorder="1" applyAlignment="1">
      <alignment horizontal="center" vertical="center"/>
    </xf>
    <xf numFmtId="0" fontId="27" fillId="0" borderId="49" xfId="0" applyFont="1" applyBorder="1"/>
    <xf numFmtId="166" fontId="30" fillId="25" borderId="49" xfId="91" applyNumberFormat="1" applyFont="1" applyFill="1" applyBorder="1" applyAlignment="1">
      <alignment horizontal="center" vertical="center"/>
    </xf>
    <xf numFmtId="165" fontId="30" fillId="0" borderId="49" xfId="0" applyNumberFormat="1" applyFont="1" applyBorder="1" applyAlignment="1">
      <alignment vertical="center"/>
    </xf>
    <xf numFmtId="165" fontId="30" fillId="0" borderId="49" xfId="0" applyNumberFormat="1" applyFont="1" applyBorder="1" applyAlignment="1">
      <alignment horizontal="center" vertical="center"/>
    </xf>
    <xf numFmtId="1" fontId="30" fillId="0" borderId="50" xfId="0" applyNumberFormat="1" applyFont="1" applyBorder="1" applyAlignment="1">
      <alignment horizontal="center" vertical="center" wrapText="1"/>
    </xf>
    <xf numFmtId="44" fontId="30" fillId="0" borderId="36" xfId="91" applyFont="1" applyFill="1" applyBorder="1" applyAlignment="1">
      <alignment horizontal="right" vertical="center" wrapText="1"/>
    </xf>
    <xf numFmtId="166" fontId="30" fillId="0" borderId="36" xfId="91" applyNumberFormat="1" applyFont="1" applyFill="1" applyBorder="1" applyAlignment="1">
      <alignment horizontal="right" vertical="center" wrapText="1"/>
    </xf>
    <xf numFmtId="165" fontId="30" fillId="0" borderId="36" xfId="91" applyNumberFormat="1" applyFont="1" applyFill="1" applyBorder="1" applyAlignment="1">
      <alignment horizontal="right" vertical="center" wrapText="1"/>
    </xf>
    <xf numFmtId="44" fontId="30" fillId="0" borderId="36" xfId="91" applyFont="1" applyFill="1" applyBorder="1" applyAlignment="1">
      <alignment horizontal="center" vertical="center" wrapText="1"/>
    </xf>
    <xf numFmtId="165" fontId="30" fillId="0" borderId="36" xfId="0" applyNumberFormat="1" applyFont="1" applyBorder="1" applyAlignment="1">
      <alignment horizontal="center" vertical="center" wrapText="1"/>
    </xf>
    <xf numFmtId="165" fontId="30" fillId="0" borderId="13" xfId="0" applyNumberFormat="1" applyFont="1" applyBorder="1" applyAlignment="1">
      <alignment horizontal="center" vertical="center" wrapText="1"/>
    </xf>
    <xf numFmtId="0" fontId="30" fillId="25" borderId="23" xfId="0" applyFont="1" applyFill="1" applyBorder="1" applyAlignment="1">
      <alignment horizontal="center" vertical="center"/>
    </xf>
    <xf numFmtId="44" fontId="2" fillId="0" borderId="36" xfId="91" applyFont="1" applyBorder="1" applyAlignment="1">
      <alignment horizontal="center" vertical="center"/>
    </xf>
    <xf numFmtId="167" fontId="27" fillId="0" borderId="0" xfId="93" applyNumberFormat="1" applyFont="1"/>
    <xf numFmtId="167" fontId="27" fillId="0" borderId="0" xfId="0" applyNumberFormat="1" applyFont="1"/>
    <xf numFmtId="0" fontId="30" fillId="0" borderId="36" xfId="0" applyFont="1" applyBorder="1" applyAlignment="1">
      <alignment horizontal="center" vertical="center" wrapText="1"/>
    </xf>
    <xf numFmtId="0" fontId="27" fillId="0" borderId="19" xfId="0" applyFont="1" applyBorder="1" applyAlignment="1">
      <alignment horizontal="left" vertical="center" wrapText="1"/>
    </xf>
    <xf numFmtId="0" fontId="27" fillId="0" borderId="36" xfId="0" applyFont="1" applyBorder="1" applyAlignment="1">
      <alignment horizontal="left" vertical="center" wrapText="1"/>
    </xf>
    <xf numFmtId="0" fontId="27" fillId="0" borderId="37" xfId="0" applyFont="1" applyBorder="1" applyAlignment="1">
      <alignment horizontal="left" vertical="center"/>
    </xf>
    <xf numFmtId="0" fontId="27" fillId="0" borderId="36" xfId="0" applyFont="1" applyBorder="1" applyAlignment="1">
      <alignment horizontal="left" vertical="center"/>
    </xf>
    <xf numFmtId="0" fontId="27" fillId="0" borderId="19" xfId="0" applyFont="1" applyBorder="1" applyAlignment="1">
      <alignment horizontal="center" vertical="center"/>
    </xf>
    <xf numFmtId="0" fontId="27" fillId="0" borderId="37" xfId="0" applyFont="1" applyBorder="1" applyAlignment="1">
      <alignment horizontal="center" vertical="center"/>
    </xf>
    <xf numFmtId="0" fontId="30" fillId="27" borderId="19" xfId="0" applyFont="1" applyFill="1" applyBorder="1" applyAlignment="1">
      <alignment horizontal="left" vertical="center" wrapText="1"/>
    </xf>
    <xf numFmtId="0" fontId="30" fillId="0" borderId="35" xfId="0" applyFont="1" applyBorder="1" applyAlignment="1">
      <alignment horizontal="center" vertical="center"/>
    </xf>
    <xf numFmtId="0" fontId="30" fillId="0" borderId="38" xfId="0" applyFont="1" applyBorder="1" applyAlignment="1">
      <alignment horizontal="center" vertical="center"/>
    </xf>
    <xf numFmtId="0" fontId="30" fillId="0" borderId="38" xfId="0" applyFont="1" applyBorder="1" applyAlignment="1">
      <alignment horizontal="center" vertical="center" wrapText="1"/>
    </xf>
    <xf numFmtId="0" fontId="2" fillId="0" borderId="27" xfId="0" applyFont="1" applyBorder="1" applyAlignment="1">
      <alignment horizontal="center" vertical="center"/>
    </xf>
    <xf numFmtId="0" fontId="31" fillId="0" borderId="51" xfId="0" applyFont="1" applyBorder="1" applyAlignment="1">
      <alignment horizontal="center" vertical="center"/>
    </xf>
    <xf numFmtId="0" fontId="31" fillId="0" borderId="52" xfId="0" applyFont="1" applyBorder="1" applyAlignment="1">
      <alignment horizontal="center" vertical="center"/>
    </xf>
    <xf numFmtId="0" fontId="27" fillId="25" borderId="0" xfId="0" applyFont="1" applyFill="1"/>
    <xf numFmtId="0" fontId="34" fillId="28" borderId="10" xfId="0" applyFont="1" applyFill="1" applyBorder="1" applyAlignment="1">
      <alignment horizontal="center"/>
    </xf>
    <xf numFmtId="9" fontId="41" fillId="28" borderId="11" xfId="92" applyFont="1" applyFill="1" applyBorder="1" applyAlignment="1">
      <alignment horizontal="center" vertical="top"/>
    </xf>
    <xf numFmtId="0" fontId="34" fillId="28" borderId="10" xfId="0" applyFont="1" applyFill="1" applyBorder="1" applyAlignment="1">
      <alignment horizontal="center" vertical="center" wrapText="1"/>
    </xf>
    <xf numFmtId="0" fontId="34" fillId="28" borderId="11" xfId="0" applyFont="1" applyFill="1" applyBorder="1" applyAlignment="1">
      <alignment horizontal="center" vertical="center"/>
    </xf>
    <xf numFmtId="0" fontId="34" fillId="28" borderId="11" xfId="0" applyFont="1" applyFill="1" applyBorder="1" applyAlignment="1">
      <alignment horizontal="center" vertical="center" wrapText="1"/>
    </xf>
    <xf numFmtId="0" fontId="38" fillId="29" borderId="0" xfId="89" applyFont="1" applyFill="1"/>
    <xf numFmtId="0" fontId="37" fillId="29" borderId="0" xfId="89" applyFont="1" applyFill="1"/>
    <xf numFmtId="0" fontId="28" fillId="25" borderId="0" xfId="0" applyFont="1" applyFill="1" applyAlignment="1">
      <alignment horizontal="center"/>
    </xf>
    <xf numFmtId="0" fontId="28" fillId="25" borderId="0" xfId="89" applyFont="1" applyFill="1" applyAlignment="1">
      <alignment vertical="center"/>
    </xf>
    <xf numFmtId="0" fontId="28" fillId="25" borderId="0" xfId="89" applyFont="1" applyFill="1" applyAlignment="1">
      <alignment horizontal="left"/>
    </xf>
    <xf numFmtId="0" fontId="5" fillId="25" borderId="0" xfId="89" applyFill="1"/>
    <xf numFmtId="0" fontId="40" fillId="25" borderId="0" xfId="89" applyFont="1" applyFill="1"/>
    <xf numFmtId="2" fontId="36" fillId="25" borderId="0" xfId="89" applyNumberFormat="1" applyFont="1" applyFill="1" applyAlignment="1">
      <alignment horizontal="center" vertical="top" wrapText="1"/>
    </xf>
    <xf numFmtId="0" fontId="42" fillId="25" borderId="0" xfId="89" applyFont="1" applyFill="1" applyAlignment="1">
      <alignment horizontal="center" vertical="center" wrapText="1"/>
    </xf>
    <xf numFmtId="14" fontId="42" fillId="25" borderId="0" xfId="89" applyNumberFormat="1" applyFont="1" applyFill="1" applyAlignment="1">
      <alignment vertical="center" wrapText="1"/>
    </xf>
    <xf numFmtId="0" fontId="34" fillId="28" borderId="10" xfId="0" applyFont="1" applyFill="1" applyBorder="1" applyAlignment="1">
      <alignment horizontal="left" vertical="center"/>
    </xf>
    <xf numFmtId="0" fontId="34" fillId="28" borderId="22" xfId="0" applyFont="1" applyFill="1" applyBorder="1" applyAlignment="1">
      <alignment horizontal="left" vertical="center"/>
    </xf>
    <xf numFmtId="0" fontId="30" fillId="25" borderId="23" xfId="0" applyFont="1" applyFill="1" applyBorder="1" applyAlignment="1">
      <alignment horizontal="left" vertical="center" wrapText="1"/>
    </xf>
    <xf numFmtId="0" fontId="30" fillId="25" borderId="35" xfId="0" applyFont="1" applyFill="1" applyBorder="1" applyAlignment="1">
      <alignment horizontal="left" vertical="center"/>
    </xf>
    <xf numFmtId="0" fontId="30" fillId="25" borderId="34" xfId="0" applyFont="1" applyFill="1" applyBorder="1" applyAlignment="1">
      <alignment horizontal="left" vertical="center" wrapText="1"/>
    </xf>
    <xf numFmtId="0" fontId="30" fillId="25" borderId="30" xfId="0" applyFont="1" applyFill="1" applyBorder="1" applyAlignment="1">
      <alignment horizontal="left" vertical="center"/>
    </xf>
    <xf numFmtId="0" fontId="41" fillId="28" borderId="10" xfId="0" applyFont="1" applyFill="1" applyBorder="1" applyAlignment="1">
      <alignment horizontal="center" vertical="center"/>
    </xf>
    <xf numFmtId="0" fontId="41" fillId="28" borderId="22" xfId="0" applyFont="1" applyFill="1" applyBorder="1" applyAlignment="1">
      <alignment horizontal="center" vertical="center"/>
    </xf>
    <xf numFmtId="0" fontId="30" fillId="0" borderId="34" xfId="0" applyFont="1" applyBorder="1" applyAlignment="1">
      <alignment horizontal="left" vertical="center"/>
    </xf>
    <xf numFmtId="0" fontId="30" fillId="0" borderId="30" xfId="0" applyFont="1" applyBorder="1" applyAlignment="1">
      <alignment horizontal="left" vertical="center"/>
    </xf>
    <xf numFmtId="0" fontId="30" fillId="25" borderId="34" xfId="0" applyFont="1" applyFill="1" applyBorder="1" applyAlignment="1">
      <alignment horizontal="left" vertical="center"/>
    </xf>
    <xf numFmtId="0" fontId="30" fillId="0" borderId="23" xfId="0" applyFont="1" applyBorder="1" applyAlignment="1">
      <alignment horizontal="left" vertical="center"/>
    </xf>
    <xf numFmtId="0" fontId="30" fillId="0" borderId="35" xfId="0" applyFont="1" applyBorder="1" applyAlignment="1">
      <alignment horizontal="left" vertical="center"/>
    </xf>
    <xf numFmtId="0" fontId="34" fillId="28" borderId="10" xfId="0" applyFont="1" applyFill="1" applyBorder="1" applyAlignment="1">
      <alignment horizontal="left"/>
    </xf>
    <xf numFmtId="0" fontId="34" fillId="28" borderId="21" xfId="0" applyFont="1" applyFill="1" applyBorder="1" applyAlignment="1">
      <alignment horizontal="left"/>
    </xf>
    <xf numFmtId="0" fontId="34" fillId="28" borderId="22" xfId="0" applyFont="1" applyFill="1" applyBorder="1" applyAlignment="1">
      <alignment horizontal="left"/>
    </xf>
    <xf numFmtId="0" fontId="41" fillId="28" borderId="10" xfId="89" applyFont="1" applyFill="1" applyBorder="1" applyAlignment="1">
      <alignment horizontal="right" vertical="top"/>
    </xf>
    <xf numFmtId="0" fontId="41" fillId="28" borderId="21" xfId="89" applyFont="1" applyFill="1" applyBorder="1" applyAlignment="1">
      <alignment horizontal="right" vertical="top"/>
    </xf>
    <xf numFmtId="0" fontId="41" fillId="28" borderId="22" xfId="89" applyFont="1" applyFill="1" applyBorder="1" applyAlignment="1">
      <alignment horizontal="right" vertical="top"/>
    </xf>
    <xf numFmtId="165" fontId="41" fillId="28" borderId="10" xfId="91" applyNumberFormat="1" applyFont="1" applyFill="1" applyBorder="1" applyAlignment="1">
      <alignment horizontal="center" vertical="top"/>
    </xf>
    <xf numFmtId="165" fontId="41" fillId="28" borderId="22" xfId="91" applyNumberFormat="1" applyFont="1" applyFill="1" applyBorder="1" applyAlignment="1">
      <alignment horizontal="center" vertical="top"/>
    </xf>
    <xf numFmtId="0" fontId="31" fillId="0" borderId="14" xfId="0" applyFont="1" applyBorder="1" applyAlignment="1">
      <alignment horizontal="left" vertical="center"/>
    </xf>
    <xf numFmtId="0" fontId="31" fillId="0" borderId="15" xfId="0" applyFont="1" applyBorder="1" applyAlignment="1">
      <alignment horizontal="left" vertical="center"/>
    </xf>
    <xf numFmtId="0" fontId="31" fillId="0" borderId="16" xfId="0" applyFont="1" applyBorder="1" applyAlignment="1">
      <alignment horizontal="left" vertical="center"/>
    </xf>
    <xf numFmtId="0" fontId="31" fillId="0" borderId="34" xfId="0" applyFont="1" applyBorder="1" applyAlignment="1">
      <alignment horizontal="left" vertical="center"/>
    </xf>
    <xf numFmtId="0" fontId="31" fillId="0" borderId="40" xfId="0" applyFont="1" applyBorder="1" applyAlignment="1">
      <alignment horizontal="left" vertical="center"/>
    </xf>
    <xf numFmtId="0" fontId="31" fillId="0" borderId="41" xfId="0" applyFont="1" applyBorder="1" applyAlignment="1">
      <alignment horizontal="left" vertical="center"/>
    </xf>
    <xf numFmtId="0" fontId="31" fillId="0" borderId="25" xfId="0" applyFont="1" applyBorder="1" applyAlignment="1">
      <alignment horizontal="left" vertical="center"/>
    </xf>
    <xf numFmtId="0" fontId="31" fillId="0" borderId="17" xfId="0" applyFont="1" applyBorder="1" applyAlignment="1">
      <alignment horizontal="left" vertical="center"/>
    </xf>
    <xf numFmtId="0" fontId="31" fillId="0" borderId="26" xfId="0" applyFont="1" applyBorder="1" applyAlignment="1">
      <alignment horizontal="left" vertical="center"/>
    </xf>
    <xf numFmtId="0" fontId="31" fillId="0" borderId="23" xfId="0" applyFont="1" applyBorder="1" applyAlignment="1">
      <alignment horizontal="left" vertical="center"/>
    </xf>
    <xf numFmtId="0" fontId="31" fillId="0" borderId="18" xfId="0" applyFont="1" applyBorder="1" applyAlignment="1">
      <alignment horizontal="left" vertical="center"/>
    </xf>
    <xf numFmtId="0" fontId="31" fillId="0" borderId="24" xfId="0" applyFont="1" applyBorder="1" applyAlignment="1">
      <alignment horizontal="left" vertical="center"/>
    </xf>
    <xf numFmtId="0" fontId="31" fillId="0" borderId="32" xfId="0" applyFont="1" applyBorder="1" applyAlignment="1">
      <alignment horizontal="center" vertical="center"/>
    </xf>
    <xf numFmtId="0" fontId="31" fillId="0" borderId="33" xfId="0" applyFont="1" applyBorder="1" applyAlignment="1">
      <alignment horizontal="center" vertical="center"/>
    </xf>
    <xf numFmtId="0" fontId="31" fillId="0" borderId="17" xfId="0" applyFont="1" applyBorder="1" applyAlignment="1">
      <alignment horizontal="center" vertical="center"/>
    </xf>
    <xf numFmtId="0" fontId="31" fillId="0" borderId="26" xfId="0" applyFont="1" applyBorder="1" applyAlignment="1">
      <alignment horizontal="center" vertical="center"/>
    </xf>
    <xf numFmtId="0" fontId="34" fillId="28" borderId="20" xfId="0" applyFont="1" applyFill="1" applyBorder="1" applyAlignment="1">
      <alignment horizontal="left"/>
    </xf>
    <xf numFmtId="0" fontId="32" fillId="24" borderId="20" xfId="0" applyFont="1" applyFill="1" applyBorder="1" applyAlignment="1">
      <alignment horizontal="center"/>
    </xf>
    <xf numFmtId="0" fontId="32" fillId="24" borderId="28" xfId="0" applyFont="1" applyFill="1" applyBorder="1" applyAlignment="1">
      <alignment horizontal="center"/>
    </xf>
    <xf numFmtId="0" fontId="35" fillId="25" borderId="0" xfId="89" applyFont="1" applyFill="1" applyAlignment="1">
      <alignment horizontal="center" vertical="center" wrapText="1"/>
    </xf>
    <xf numFmtId="0" fontId="42" fillId="25" borderId="0" xfId="89" applyFont="1" applyFill="1" applyAlignment="1">
      <alignment horizontal="center" vertical="center" wrapText="1"/>
    </xf>
    <xf numFmtId="14" fontId="35" fillId="25" borderId="18" xfId="89" applyNumberFormat="1" applyFont="1" applyFill="1" applyBorder="1" applyAlignment="1">
      <alignment horizontal="center" vertical="center" wrapText="1"/>
    </xf>
    <xf numFmtId="0" fontId="35" fillId="25" borderId="18" xfId="89" applyFont="1" applyFill="1" applyBorder="1" applyAlignment="1">
      <alignment horizontal="center" vertical="center" wrapText="1"/>
    </xf>
    <xf numFmtId="0" fontId="39" fillId="25" borderId="0" xfId="0" applyFont="1" applyFill="1"/>
    <xf numFmtId="0" fontId="43" fillId="0" borderId="0" xfId="0" applyFont="1"/>
  </cellXfs>
  <cellStyles count="111">
    <cellStyle name="20% - Accent1 2" xfId="1" xr:uid="{00000000-0005-0000-0000-000000000000}"/>
    <cellStyle name="20% - Accent1 3" xfId="2" xr:uid="{00000000-0005-0000-0000-000001000000}"/>
    <cellStyle name="20% - Accent2 2" xfId="3" xr:uid="{00000000-0005-0000-0000-000002000000}"/>
    <cellStyle name="20% - Accent2 3" xfId="4" xr:uid="{00000000-0005-0000-0000-000003000000}"/>
    <cellStyle name="20% - Accent3 2" xfId="5" xr:uid="{00000000-0005-0000-0000-000004000000}"/>
    <cellStyle name="20% - Accent3 3" xfId="6" xr:uid="{00000000-0005-0000-0000-000005000000}"/>
    <cellStyle name="20% - Accent4 2" xfId="7" xr:uid="{00000000-0005-0000-0000-000006000000}"/>
    <cellStyle name="20% - Accent4 3" xfId="8" xr:uid="{00000000-0005-0000-0000-000007000000}"/>
    <cellStyle name="20% - Accent5 2" xfId="9" xr:uid="{00000000-0005-0000-0000-000008000000}"/>
    <cellStyle name="20% - Accent5 3" xfId="10" xr:uid="{00000000-0005-0000-0000-000009000000}"/>
    <cellStyle name="20% - Accent6 2" xfId="11" xr:uid="{00000000-0005-0000-0000-00000A000000}"/>
    <cellStyle name="20% - Accent6 3" xfId="12" xr:uid="{00000000-0005-0000-0000-00000B000000}"/>
    <cellStyle name="40% - Accent1 2" xfId="13" xr:uid="{00000000-0005-0000-0000-00000C000000}"/>
    <cellStyle name="40% - Accent1 3" xfId="14" xr:uid="{00000000-0005-0000-0000-00000D000000}"/>
    <cellStyle name="40% - Accent2 2" xfId="15" xr:uid="{00000000-0005-0000-0000-00000E000000}"/>
    <cellStyle name="40% - Accent2 3" xfId="16" xr:uid="{00000000-0005-0000-0000-00000F000000}"/>
    <cellStyle name="40% - Accent3 2" xfId="17" xr:uid="{00000000-0005-0000-0000-000010000000}"/>
    <cellStyle name="40% - Accent3 3" xfId="18" xr:uid="{00000000-0005-0000-0000-000011000000}"/>
    <cellStyle name="40% - Accent4 2" xfId="19" xr:uid="{00000000-0005-0000-0000-000012000000}"/>
    <cellStyle name="40% - Accent4 3" xfId="20" xr:uid="{00000000-0005-0000-0000-000013000000}"/>
    <cellStyle name="40% - Accent5 2" xfId="21" xr:uid="{00000000-0005-0000-0000-000014000000}"/>
    <cellStyle name="40% - Accent5 3" xfId="22" xr:uid="{00000000-0005-0000-0000-000015000000}"/>
    <cellStyle name="40% - Accent6 2" xfId="23" xr:uid="{00000000-0005-0000-0000-000016000000}"/>
    <cellStyle name="40% - Accent6 3" xfId="24" xr:uid="{00000000-0005-0000-0000-000017000000}"/>
    <cellStyle name="60% - Accent1 2" xfId="25" xr:uid="{00000000-0005-0000-0000-000018000000}"/>
    <cellStyle name="60% - Accent1 3" xfId="26" xr:uid="{00000000-0005-0000-0000-000019000000}"/>
    <cellStyle name="60% - Accent2 2" xfId="27" xr:uid="{00000000-0005-0000-0000-00001A000000}"/>
    <cellStyle name="60% - Accent2 3" xfId="28" xr:uid="{00000000-0005-0000-0000-00001B000000}"/>
    <cellStyle name="60% - Accent3 2" xfId="29" xr:uid="{00000000-0005-0000-0000-00001C000000}"/>
    <cellStyle name="60% - Accent3 3" xfId="30" xr:uid="{00000000-0005-0000-0000-00001D000000}"/>
    <cellStyle name="60% - Accent4 2" xfId="31" xr:uid="{00000000-0005-0000-0000-00001E000000}"/>
    <cellStyle name="60% - Accent4 3" xfId="32" xr:uid="{00000000-0005-0000-0000-00001F000000}"/>
    <cellStyle name="60% - Accent5 2" xfId="33" xr:uid="{00000000-0005-0000-0000-000020000000}"/>
    <cellStyle name="60% - Accent5 3" xfId="34" xr:uid="{00000000-0005-0000-0000-000021000000}"/>
    <cellStyle name="60% - Accent6 2" xfId="35" xr:uid="{00000000-0005-0000-0000-000022000000}"/>
    <cellStyle name="60% - Accent6 3" xfId="36" xr:uid="{00000000-0005-0000-0000-000023000000}"/>
    <cellStyle name="Accent1 2" xfId="37" xr:uid="{00000000-0005-0000-0000-000024000000}"/>
    <cellStyle name="Accent1 3" xfId="38" xr:uid="{00000000-0005-0000-0000-000025000000}"/>
    <cellStyle name="Accent2 2" xfId="39" xr:uid="{00000000-0005-0000-0000-000026000000}"/>
    <cellStyle name="Accent2 3" xfId="40" xr:uid="{00000000-0005-0000-0000-000027000000}"/>
    <cellStyle name="Accent3 2" xfId="41" xr:uid="{00000000-0005-0000-0000-000028000000}"/>
    <cellStyle name="Accent3 3" xfId="42" xr:uid="{00000000-0005-0000-0000-000029000000}"/>
    <cellStyle name="Accent4 2" xfId="43" xr:uid="{00000000-0005-0000-0000-00002A000000}"/>
    <cellStyle name="Accent4 3" xfId="44" xr:uid="{00000000-0005-0000-0000-00002B000000}"/>
    <cellStyle name="Accent5 2" xfId="45" xr:uid="{00000000-0005-0000-0000-00002C000000}"/>
    <cellStyle name="Accent5 3" xfId="46" xr:uid="{00000000-0005-0000-0000-00002D000000}"/>
    <cellStyle name="Accent6 2" xfId="47" xr:uid="{00000000-0005-0000-0000-00002E000000}"/>
    <cellStyle name="Accent6 3" xfId="48" xr:uid="{00000000-0005-0000-0000-00002F000000}"/>
    <cellStyle name="Bad 2" xfId="49" xr:uid="{00000000-0005-0000-0000-000030000000}"/>
    <cellStyle name="Bad 3" xfId="50" xr:uid="{00000000-0005-0000-0000-000031000000}"/>
    <cellStyle name="Calculation 2" xfId="51" xr:uid="{00000000-0005-0000-0000-000032000000}"/>
    <cellStyle name="Calculation 2 2" xfId="94" xr:uid="{00000000-0005-0000-0000-000033000000}"/>
    <cellStyle name="Calculation 3" xfId="52" xr:uid="{00000000-0005-0000-0000-000034000000}"/>
    <cellStyle name="Calculation 3 2" xfId="95" xr:uid="{00000000-0005-0000-0000-000035000000}"/>
    <cellStyle name="Check Cell 2" xfId="53" xr:uid="{00000000-0005-0000-0000-000036000000}"/>
    <cellStyle name="Check Cell 3" xfId="54" xr:uid="{00000000-0005-0000-0000-000037000000}"/>
    <cellStyle name="Comma" xfId="93" builtinId="3"/>
    <cellStyle name="Comma 2" xfId="55" xr:uid="{00000000-0005-0000-0000-000039000000}"/>
    <cellStyle name="Comma 2 2" xfId="90" xr:uid="{00000000-0005-0000-0000-00003A000000}"/>
    <cellStyle name="Currency" xfId="91" builtinId="4"/>
    <cellStyle name="Explanatory Text 2" xfId="56" xr:uid="{00000000-0005-0000-0000-00003C000000}"/>
    <cellStyle name="Explanatory Text 3" xfId="57" xr:uid="{00000000-0005-0000-0000-00003D000000}"/>
    <cellStyle name="Good 2" xfId="58" xr:uid="{00000000-0005-0000-0000-00003E000000}"/>
    <cellStyle name="Good 3" xfId="59" xr:uid="{00000000-0005-0000-0000-00003F000000}"/>
    <cellStyle name="Heading 1 2" xfId="60" xr:uid="{00000000-0005-0000-0000-000040000000}"/>
    <cellStyle name="Heading 1 3" xfId="61" xr:uid="{00000000-0005-0000-0000-000041000000}"/>
    <cellStyle name="Heading 2 2" xfId="62" xr:uid="{00000000-0005-0000-0000-000042000000}"/>
    <cellStyle name="Heading 2 3" xfId="63" xr:uid="{00000000-0005-0000-0000-000043000000}"/>
    <cellStyle name="Heading 3 2" xfId="64" xr:uid="{00000000-0005-0000-0000-000044000000}"/>
    <cellStyle name="Heading 3 3" xfId="65" xr:uid="{00000000-0005-0000-0000-000045000000}"/>
    <cellStyle name="Heading 4 2" xfId="66" xr:uid="{00000000-0005-0000-0000-000046000000}"/>
    <cellStyle name="Heading 4 3" xfId="67" xr:uid="{00000000-0005-0000-0000-000047000000}"/>
    <cellStyle name="Input 2" xfId="68" xr:uid="{00000000-0005-0000-0000-000048000000}"/>
    <cellStyle name="Input 2 2" xfId="96" xr:uid="{00000000-0005-0000-0000-000049000000}"/>
    <cellStyle name="Input 3" xfId="69" xr:uid="{00000000-0005-0000-0000-00004A000000}"/>
    <cellStyle name="Input 3 2" xfId="97" xr:uid="{00000000-0005-0000-0000-00004B000000}"/>
    <cellStyle name="Linked Cell 2" xfId="70" xr:uid="{00000000-0005-0000-0000-00004C000000}"/>
    <cellStyle name="Linked Cell 3" xfId="71" xr:uid="{00000000-0005-0000-0000-00004D000000}"/>
    <cellStyle name="Neutral 2" xfId="72" xr:uid="{00000000-0005-0000-0000-00004E000000}"/>
    <cellStyle name="Neutral 3" xfId="73" xr:uid="{00000000-0005-0000-0000-00004F000000}"/>
    <cellStyle name="Normal" xfId="0" builtinId="0"/>
    <cellStyle name="Normal 2" xfId="89" xr:uid="{00000000-0005-0000-0000-000051000000}"/>
    <cellStyle name="Normal 2 2" xfId="74" xr:uid="{00000000-0005-0000-0000-000052000000}"/>
    <cellStyle name="Normal 2 3" xfId="75" xr:uid="{00000000-0005-0000-0000-000053000000}"/>
    <cellStyle name="Normal 2 3 2" xfId="107" xr:uid="{00000000-0005-0000-0000-000054000000}"/>
    <cellStyle name="Normal 2 3 3" xfId="98" xr:uid="{00000000-0005-0000-0000-000055000000}"/>
    <cellStyle name="Normal 3" xfId="76" xr:uid="{00000000-0005-0000-0000-000056000000}"/>
    <cellStyle name="Normal 4" xfId="88" xr:uid="{00000000-0005-0000-0000-000057000000}"/>
    <cellStyle name="Normal 4 2" xfId="109" xr:uid="{00000000-0005-0000-0000-000058000000}"/>
    <cellStyle name="Normal 4 3" xfId="106" xr:uid="{00000000-0005-0000-0000-000059000000}"/>
    <cellStyle name="Normal 6" xfId="77" xr:uid="{00000000-0005-0000-0000-00005A000000}"/>
    <cellStyle name="Normal 6 2" xfId="108" xr:uid="{00000000-0005-0000-0000-00005B000000}"/>
    <cellStyle name="Normal 6 3" xfId="99" xr:uid="{00000000-0005-0000-0000-00005C000000}"/>
    <cellStyle name="Note 2" xfId="78" xr:uid="{00000000-0005-0000-0000-00005D000000}"/>
    <cellStyle name="Note 2 2" xfId="100" xr:uid="{00000000-0005-0000-0000-00005E000000}"/>
    <cellStyle name="Note 3" xfId="79" xr:uid="{00000000-0005-0000-0000-00005F000000}"/>
    <cellStyle name="Note 3 2" xfId="101" xr:uid="{00000000-0005-0000-0000-000060000000}"/>
    <cellStyle name="Output 2" xfId="80" xr:uid="{00000000-0005-0000-0000-000061000000}"/>
    <cellStyle name="Output 2 2" xfId="102" xr:uid="{00000000-0005-0000-0000-000062000000}"/>
    <cellStyle name="Output 3" xfId="81" xr:uid="{00000000-0005-0000-0000-000063000000}"/>
    <cellStyle name="Output 3 2" xfId="103" xr:uid="{00000000-0005-0000-0000-000064000000}"/>
    <cellStyle name="Percent" xfId="92" builtinId="5"/>
    <cellStyle name="Percent 2" xfId="110" xr:uid="{00000000-0005-0000-0000-000066000000}"/>
    <cellStyle name="Title 2" xfId="82" xr:uid="{00000000-0005-0000-0000-000067000000}"/>
    <cellStyle name="Title 3" xfId="83" xr:uid="{00000000-0005-0000-0000-000068000000}"/>
    <cellStyle name="Total 2" xfId="84" xr:uid="{00000000-0005-0000-0000-000069000000}"/>
    <cellStyle name="Total 2 2" xfId="104" xr:uid="{00000000-0005-0000-0000-00006A000000}"/>
    <cellStyle name="Total 3" xfId="85" xr:uid="{00000000-0005-0000-0000-00006B000000}"/>
    <cellStyle name="Total 3 2" xfId="105" xr:uid="{00000000-0005-0000-0000-00006C000000}"/>
    <cellStyle name="Warning Text 2" xfId="86" xr:uid="{00000000-0005-0000-0000-00006D000000}"/>
    <cellStyle name="Warning Text 3" xfId="87" xr:uid="{00000000-0005-0000-0000-00006E000000}"/>
  </cellStyles>
  <dxfs count="0"/>
  <tableStyles count="0" defaultTableStyle="TableStyleMedium9" defaultPivotStyle="PivotStyleLight16"/>
  <colors>
    <mruColors>
      <color rgb="FFFFFFFF"/>
      <color rgb="FF6DD9FF"/>
      <color rgb="FF2DC8FF"/>
      <color rgb="FF48B8E0"/>
      <color rgb="FFD4F5F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2.xml"/><Relationship Id="rId7" Type="http://schemas.openxmlformats.org/officeDocument/2006/relationships/calcChain" Target="calcChain.xml"/><Relationship Id="rId2" Type="http://schemas.openxmlformats.org/officeDocument/2006/relationships/worksheet" Target="worksheets/sheet1.xml"/><Relationship Id="rId1" Type="http://schemas.openxmlformats.org/officeDocument/2006/relationships/chartsheet" Target="chart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val>
            <c:numRef>
              <c:f>#REF!</c:f>
              <c:numCache>
                <c:formatCode>General</c:formatCode>
                <c:ptCount val="1"/>
                <c:pt idx="0">
                  <c:v>1</c:v>
                </c:pt>
              </c:numCache>
            </c:numRef>
          </c:val>
          <c:extLst>
            <c:ext xmlns:c15="http://schemas.microsoft.com/office/drawing/2012/chart" uri="{02D57815-91ED-43cb-92C2-25804820EDAC}">
              <c15:filteredSeriesTitle>
                <c15:tx>
                  <c:strRef>
                    <c:extLst xmlns:c16="http://schemas.microsoft.com/office/drawing/2014/chart">
                      <c:ext uri="{02D57815-91ED-43cb-92C2-25804820EDAC}">
                        <c15:formulaRef>
                          <c15:sqref>#REF!</c15:sqref>
                        </c15:formulaRef>
                      </c:ext>
                    </c:extLst>
                    <c:strCache>
                      <c:ptCount val="1"/>
                      <c:pt idx="0">
                        <c:v>#REF!</c:v>
                      </c:pt>
                    </c:strCache>
                  </c:strRef>
                </c15:tx>
              </c15:filteredSeriesTitle>
            </c:ext>
            <c:ext xmlns:c15="http://schemas.microsoft.com/office/drawing/2012/chart" uri="{02D57815-91ED-43cb-92C2-25804820EDAC}">
              <c15:filteredCategoryTitle>
                <c15:cat>
                  <c:multiLvlStrRef>
                    <c:extLst>
                      <c:ext uri="{02D57815-91ED-43cb-92C2-25804820EDAC}">
                        <c15:formulaRef>
                          <c15:sqref>#REF!</c15:sqref>
                        </c15:formulaRef>
                      </c:ext>
                    </c:extLst>
                  </c:multiLvlStrRef>
                </c15:cat>
              </c15:filteredCategoryTitle>
            </c:ext>
            <c:ext xmlns:c16="http://schemas.microsoft.com/office/drawing/2014/chart" uri="{C3380CC4-5D6E-409C-BE32-E72D297353CC}">
              <c16:uniqueId val="{00000000-D79F-5044-8E84-AA3962F77297}"/>
            </c:ext>
          </c:extLst>
        </c:ser>
        <c:dLbls>
          <c:showLegendKey val="0"/>
          <c:showVal val="0"/>
          <c:showCatName val="0"/>
          <c:showSerName val="0"/>
          <c:showPercent val="0"/>
          <c:showBubbleSize val="0"/>
        </c:dLbls>
        <c:gapWidth val="150"/>
        <c:axId val="315027544"/>
        <c:axId val="315027936"/>
      </c:barChart>
      <c:catAx>
        <c:axId val="315027544"/>
        <c:scaling>
          <c:orientation val="minMax"/>
        </c:scaling>
        <c:delete val="0"/>
        <c:axPos val="b"/>
        <c:numFmt formatCode="General" sourceLinked="1"/>
        <c:majorTickMark val="none"/>
        <c:minorTickMark val="none"/>
        <c:tickLblPos val="nextTo"/>
        <c:txPr>
          <a:bodyPr rot="-2700000" vert="horz"/>
          <a:lstStyle/>
          <a:p>
            <a:pPr>
              <a:defRPr sz="800" b="1" i="0" u="none" strike="noStrike" baseline="0">
                <a:solidFill>
                  <a:srgbClr val="000000"/>
                </a:solidFill>
                <a:latin typeface="Verdana"/>
                <a:ea typeface="Verdana"/>
                <a:cs typeface="Verdana"/>
              </a:defRPr>
            </a:pPr>
            <a:endParaRPr lang="en-US"/>
          </a:p>
        </c:txPr>
        <c:crossAx val="315027936"/>
        <c:crosses val="autoZero"/>
        <c:auto val="1"/>
        <c:lblAlgn val="ctr"/>
        <c:lblOffset val="100"/>
        <c:noMultiLvlLbl val="0"/>
      </c:catAx>
      <c:valAx>
        <c:axId val="315027936"/>
        <c:scaling>
          <c:orientation val="minMax"/>
        </c:scaling>
        <c:delete val="0"/>
        <c:axPos val="l"/>
        <c:majorGridlines/>
        <c:numFmt formatCode="General" sourceLinked="1"/>
        <c:majorTickMark val="none"/>
        <c:minorTickMark val="none"/>
        <c:tickLblPos val="nextTo"/>
        <c:txPr>
          <a:bodyPr rot="0" vert="horz"/>
          <a:lstStyle/>
          <a:p>
            <a:pPr>
              <a:defRPr sz="800" b="1" i="0" u="none" strike="noStrike" baseline="0">
                <a:solidFill>
                  <a:srgbClr val="000000"/>
                </a:solidFill>
                <a:latin typeface="Verdana"/>
                <a:ea typeface="Verdana"/>
                <a:cs typeface="Verdana"/>
              </a:defRPr>
            </a:pPr>
            <a:endParaRPr lang="en-US"/>
          </a:p>
        </c:txPr>
        <c:crossAx val="315027544"/>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000-000000000000}">
  <sheetPr/>
  <sheetViews>
    <sheetView zoomScale="141" workbookViewId="0"/>
  </sheetViews>
  <pageMargins left="0.7" right="0.7" top="0.75" bottom="0.75" header="0.3" footer="0.3"/>
  <pageSetup orientation="landscape" r:id="rId1"/>
  <drawing r:id="rId2"/>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absoluteAnchor>
    <xdr:pos x="0" y="0"/>
    <xdr:ext cx="8658225" cy="6286500"/>
    <xdr:graphicFrame macro="">
      <xdr:nvGraphicFramePr>
        <xdr:cNvPr id="2" name="Chart 1">
          <a:extLst>
            <a:ext uri="{FF2B5EF4-FFF2-40B4-BE49-F238E27FC236}">
              <a16:creationId xmlns:a16="http://schemas.microsoft.com/office/drawing/2014/main" id="{00000000-0008-0000-00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xml><?xml version="1.0" encoding="utf-8"?>
<xdr:wsDr xmlns:xdr="http://schemas.openxmlformats.org/drawingml/2006/spreadsheetDrawing" xmlns:a="http://schemas.openxmlformats.org/drawingml/2006/main">
  <xdr:twoCellAnchor editAs="oneCell">
    <xdr:from>
      <xdr:col>2</xdr:col>
      <xdr:colOff>677335</xdr:colOff>
      <xdr:row>0</xdr:row>
      <xdr:rowOff>0</xdr:rowOff>
    </xdr:from>
    <xdr:to>
      <xdr:col>6</xdr:col>
      <xdr:colOff>1</xdr:colOff>
      <xdr:row>3</xdr:row>
      <xdr:rowOff>211666</xdr:rowOff>
    </xdr:to>
    <xdr:pic>
      <xdr:nvPicPr>
        <xdr:cNvPr id="2" name="Picture 1">
          <a:extLst>
            <a:ext uri="{FF2B5EF4-FFF2-40B4-BE49-F238E27FC236}">
              <a16:creationId xmlns:a16="http://schemas.microsoft.com/office/drawing/2014/main" id="{FCB05502-7CBA-4F52-A082-826E4CE0A6E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494868" y="0"/>
          <a:ext cx="1735666" cy="113453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8.6328125" defaultRowHeight="15" x14ac:dyDescent="0.25"/>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469"/>
  <sheetViews>
    <sheetView tabSelected="1" view="pageBreakPreview" zoomScale="90" zoomScaleNormal="80" zoomScaleSheetLayoutView="90" workbookViewId="0">
      <pane xSplit="2" ySplit="6" topLeftCell="C414" activePane="bottomRight" state="frozen"/>
      <selection pane="topRight" activeCell="C1" sqref="C1"/>
      <selection pane="bottomLeft" activeCell="A6" sqref="A6"/>
      <selection pane="bottomRight" activeCell="A3" sqref="A3"/>
    </sheetView>
  </sheetViews>
  <sheetFormatPr defaultColWidth="8.6328125" defaultRowHeight="15.6" x14ac:dyDescent="0.3"/>
  <cols>
    <col min="1" max="1" width="4.453125" style="1" customWidth="1"/>
    <col min="2" max="2" width="53" style="1" customWidth="1"/>
    <col min="3" max="3" width="8.36328125" style="2" customWidth="1"/>
    <col min="4" max="4" width="8.36328125" style="1" bestFit="1" customWidth="1"/>
    <col min="5" max="5" width="7.90625" style="2" bestFit="1" customWidth="1"/>
    <col min="6" max="6" width="4.1796875" style="1" bestFit="1" customWidth="1"/>
    <col min="7" max="7" width="9.81640625" style="1" bestFit="1" customWidth="1"/>
    <col min="8" max="8" width="8.6328125" style="1" bestFit="1" customWidth="1"/>
    <col min="9" max="11" width="9.81640625" style="1" customWidth="1"/>
    <col min="12" max="12" width="11.6328125" style="1" bestFit="1" customWidth="1"/>
    <col min="13" max="16384" width="8.6328125" style="1"/>
  </cols>
  <sheetData>
    <row r="1" spans="1:12" ht="31.2" x14ac:dyDescent="0.6">
      <c r="A1" s="149" t="s">
        <v>309</v>
      </c>
      <c r="B1" s="100"/>
      <c r="C1" s="100"/>
      <c r="D1" s="96"/>
      <c r="E1" s="96"/>
      <c r="F1" s="95"/>
      <c r="G1" s="103" t="s">
        <v>306</v>
      </c>
      <c r="H1" s="103"/>
      <c r="I1" s="103"/>
      <c r="J1" s="145"/>
      <c r="K1" s="145"/>
      <c r="L1" s="145"/>
    </row>
    <row r="2" spans="1:12" ht="23.4" x14ac:dyDescent="0.45">
      <c r="A2" s="101"/>
      <c r="B2" s="100"/>
      <c r="C2" s="100"/>
      <c r="D2" s="96"/>
      <c r="E2" s="96"/>
      <c r="F2" s="95"/>
      <c r="G2" s="146" t="s">
        <v>307</v>
      </c>
      <c r="H2" s="103"/>
      <c r="I2" s="103"/>
      <c r="J2" s="145"/>
      <c r="K2" s="145"/>
      <c r="L2" s="145"/>
    </row>
    <row r="3" spans="1:12" ht="18" x14ac:dyDescent="0.35">
      <c r="A3" s="150" t="s">
        <v>310</v>
      </c>
      <c r="B3" s="100"/>
      <c r="C3" s="100"/>
      <c r="D3" s="96"/>
      <c r="E3" s="96"/>
      <c r="F3" s="95"/>
      <c r="G3" s="146"/>
      <c r="H3" s="103"/>
      <c r="I3" s="103"/>
      <c r="J3" s="145"/>
      <c r="K3" s="145"/>
      <c r="L3" s="145"/>
    </row>
    <row r="4" spans="1:12" ht="18.600000000000001" thickBot="1" x14ac:dyDescent="0.35">
      <c r="A4" s="100"/>
      <c r="B4" s="100"/>
      <c r="C4" s="102"/>
      <c r="D4" s="96"/>
      <c r="E4" s="96"/>
      <c r="F4" s="96"/>
      <c r="G4" s="104" t="s">
        <v>308</v>
      </c>
      <c r="H4" s="104"/>
      <c r="I4" s="104"/>
      <c r="J4" s="147"/>
      <c r="K4" s="148"/>
      <c r="L4" s="148"/>
    </row>
    <row r="5" spans="1:12" ht="16.2" thickBot="1" x14ac:dyDescent="0.35">
      <c r="A5" s="99"/>
      <c r="B5" s="89"/>
      <c r="C5" s="98" t="s">
        <v>6</v>
      </c>
      <c r="D5" s="97">
        <v>0</v>
      </c>
      <c r="E5" s="89"/>
      <c r="F5" s="89"/>
      <c r="G5" s="89"/>
      <c r="H5" s="89"/>
      <c r="I5" s="89"/>
      <c r="J5" s="143" t="s">
        <v>11</v>
      </c>
      <c r="K5" s="144"/>
      <c r="L5" s="41">
        <v>75</v>
      </c>
    </row>
    <row r="6" spans="1:12" ht="45" customHeight="1" thickBot="1" x14ac:dyDescent="0.35">
      <c r="A6" s="94" t="s">
        <v>12</v>
      </c>
      <c r="B6" s="93" t="s">
        <v>0</v>
      </c>
      <c r="C6" s="93" t="s">
        <v>1</v>
      </c>
      <c r="D6" s="94" t="s">
        <v>13</v>
      </c>
      <c r="E6" s="94" t="s">
        <v>2</v>
      </c>
      <c r="F6" s="94" t="s">
        <v>14</v>
      </c>
      <c r="G6" s="94" t="s">
        <v>15</v>
      </c>
      <c r="H6" s="92" t="s">
        <v>16</v>
      </c>
      <c r="I6" s="92" t="s">
        <v>17</v>
      </c>
      <c r="J6" s="92" t="s">
        <v>18</v>
      </c>
      <c r="K6" s="92" t="s">
        <v>5</v>
      </c>
      <c r="L6" s="94" t="s">
        <v>19</v>
      </c>
    </row>
    <row r="7" spans="1:12" ht="16.2" thickBot="1" x14ac:dyDescent="0.35">
      <c r="A7" s="111" t="s">
        <v>267</v>
      </c>
      <c r="B7" s="112"/>
      <c r="C7" s="42"/>
      <c r="D7" s="43"/>
      <c r="E7" s="43"/>
      <c r="F7" s="43"/>
      <c r="G7" s="43"/>
      <c r="H7" s="43"/>
      <c r="I7" s="43"/>
      <c r="J7" s="43"/>
      <c r="K7" s="43"/>
      <c r="L7" s="44"/>
    </row>
    <row r="8" spans="1:12" ht="62.4" x14ac:dyDescent="0.3">
      <c r="A8" s="80">
        <v>1</v>
      </c>
      <c r="B8" s="76" t="s">
        <v>268</v>
      </c>
      <c r="C8" s="83">
        <v>1</v>
      </c>
      <c r="D8" s="12">
        <v>0</v>
      </c>
      <c r="E8" s="13">
        <f t="shared" ref="E8:E12" si="0">C8*(1+D8)</f>
        <v>1</v>
      </c>
      <c r="F8" s="13" t="s">
        <v>3</v>
      </c>
      <c r="G8" s="8"/>
      <c r="H8" s="24">
        <f t="shared" ref="H8" si="1">G8*E8</f>
        <v>0</v>
      </c>
      <c r="I8" s="25">
        <f t="shared" ref="I8" si="2">L$5</f>
        <v>75</v>
      </c>
      <c r="J8" s="26">
        <v>36</v>
      </c>
      <c r="K8" s="24">
        <f t="shared" ref="K8" si="3">J8*I8</f>
        <v>2700</v>
      </c>
      <c r="L8" s="20">
        <f t="shared" ref="L8" si="4">K8+H8</f>
        <v>2700</v>
      </c>
    </row>
    <row r="9" spans="1:12" ht="62.4" x14ac:dyDescent="0.3">
      <c r="A9" s="14">
        <v>2</v>
      </c>
      <c r="B9" s="77" t="s">
        <v>269</v>
      </c>
      <c r="C9" s="83">
        <v>1</v>
      </c>
      <c r="D9" s="12">
        <v>0</v>
      </c>
      <c r="E9" s="13">
        <f t="shared" si="0"/>
        <v>1</v>
      </c>
      <c r="F9" s="13" t="s">
        <v>3</v>
      </c>
      <c r="G9" s="8"/>
      <c r="H9" s="24">
        <f t="shared" ref="H9" si="5">G9*E9</f>
        <v>0</v>
      </c>
      <c r="I9" s="25">
        <f t="shared" ref="I9" si="6">L$5</f>
        <v>75</v>
      </c>
      <c r="J9" s="26">
        <v>24</v>
      </c>
      <c r="K9" s="24">
        <f t="shared" ref="K9" si="7">J9*I9</f>
        <v>1800</v>
      </c>
      <c r="L9" s="20">
        <f t="shared" ref="L9" si="8">K9+H9</f>
        <v>1800</v>
      </c>
    </row>
    <row r="10" spans="1:12" x14ac:dyDescent="0.3">
      <c r="A10" s="81">
        <v>3</v>
      </c>
      <c r="B10" s="78" t="s">
        <v>270</v>
      </c>
      <c r="C10" s="83">
        <v>60</v>
      </c>
      <c r="D10" s="12">
        <v>0</v>
      </c>
      <c r="E10" s="13">
        <f t="shared" si="0"/>
        <v>60</v>
      </c>
      <c r="F10" s="13" t="s">
        <v>3</v>
      </c>
      <c r="G10" s="8"/>
      <c r="H10" s="24">
        <f t="shared" ref="H10" si="9">G10*E10</f>
        <v>0</v>
      </c>
      <c r="I10" s="25">
        <f t="shared" ref="I10" si="10">L$5</f>
        <v>75</v>
      </c>
      <c r="J10" s="26">
        <v>135</v>
      </c>
      <c r="K10" s="24">
        <f t="shared" ref="K10" si="11">J10*I10</f>
        <v>10125</v>
      </c>
      <c r="L10" s="20">
        <f t="shared" ref="L10" si="12">K10+H10</f>
        <v>10125</v>
      </c>
    </row>
    <row r="11" spans="1:12" x14ac:dyDescent="0.3">
      <c r="A11" s="14">
        <v>4</v>
      </c>
      <c r="B11" s="79" t="s">
        <v>271</v>
      </c>
      <c r="C11" s="83">
        <v>60</v>
      </c>
      <c r="D11" s="12">
        <v>0</v>
      </c>
      <c r="E11" s="13">
        <f t="shared" si="0"/>
        <v>60</v>
      </c>
      <c r="F11" s="13" t="s">
        <v>3</v>
      </c>
      <c r="G11" s="8"/>
      <c r="H11" s="24">
        <f t="shared" ref="H11:H12" si="13">G11*E11</f>
        <v>0</v>
      </c>
      <c r="I11" s="25">
        <f t="shared" ref="I11:I12" si="14">L$5</f>
        <v>75</v>
      </c>
      <c r="J11" s="26">
        <v>135</v>
      </c>
      <c r="K11" s="24">
        <f t="shared" ref="K11:K12" si="15">J11*I11</f>
        <v>10125</v>
      </c>
      <c r="L11" s="20">
        <f t="shared" ref="L11:L12" si="16">K11+H11</f>
        <v>10125</v>
      </c>
    </row>
    <row r="12" spans="1:12" x14ac:dyDescent="0.3">
      <c r="A12" s="14">
        <v>5</v>
      </c>
      <c r="B12" s="79" t="s">
        <v>272</v>
      </c>
      <c r="C12" s="83">
        <v>60</v>
      </c>
      <c r="D12" s="12">
        <v>0</v>
      </c>
      <c r="E12" s="13">
        <f t="shared" si="0"/>
        <v>60</v>
      </c>
      <c r="F12" s="13" t="s">
        <v>3</v>
      </c>
      <c r="G12" s="8"/>
      <c r="H12" s="24">
        <f t="shared" si="13"/>
        <v>0</v>
      </c>
      <c r="I12" s="25">
        <f t="shared" si="14"/>
        <v>75</v>
      </c>
      <c r="J12" s="26">
        <v>135</v>
      </c>
      <c r="K12" s="24">
        <f t="shared" si="15"/>
        <v>10125</v>
      </c>
      <c r="L12" s="20">
        <f t="shared" si="16"/>
        <v>10125</v>
      </c>
    </row>
    <row r="13" spans="1:12" ht="16.2" thickBot="1" x14ac:dyDescent="0.35">
      <c r="A13" s="80"/>
      <c r="B13" s="9"/>
      <c r="C13" s="83"/>
      <c r="D13" s="8"/>
      <c r="E13" s="8"/>
      <c r="F13" s="8"/>
      <c r="G13" s="8"/>
      <c r="H13" s="8"/>
      <c r="I13" s="8"/>
      <c r="J13" s="8"/>
      <c r="K13" s="8"/>
      <c r="L13" s="47"/>
    </row>
    <row r="14" spans="1:12" ht="16.2" thickBot="1" x14ac:dyDescent="0.35">
      <c r="A14" s="105" t="s">
        <v>273</v>
      </c>
      <c r="B14" s="106"/>
      <c r="C14" s="84"/>
      <c r="D14" s="3"/>
      <c r="E14" s="3"/>
      <c r="F14" s="3"/>
      <c r="G14" s="3"/>
      <c r="H14" s="3"/>
      <c r="I14" s="3"/>
      <c r="J14" s="3"/>
      <c r="K14" s="3"/>
      <c r="L14" s="45"/>
    </row>
    <row r="15" spans="1:12" x14ac:dyDescent="0.3">
      <c r="A15" s="113" t="s">
        <v>184</v>
      </c>
      <c r="B15" s="114"/>
      <c r="C15" s="13"/>
      <c r="D15" s="3"/>
      <c r="E15" s="3"/>
      <c r="F15" s="3"/>
      <c r="G15" s="3"/>
      <c r="H15" s="3"/>
      <c r="I15" s="3"/>
      <c r="J15" s="3"/>
      <c r="K15" s="3"/>
      <c r="L15" s="45"/>
    </row>
    <row r="16" spans="1:12" x14ac:dyDescent="0.3">
      <c r="A16" s="46">
        <v>1</v>
      </c>
      <c r="B16" s="5" t="s">
        <v>95</v>
      </c>
      <c r="C16" s="16">
        <v>225</v>
      </c>
      <c r="D16" s="6">
        <v>0</v>
      </c>
      <c r="E16" s="7">
        <f t="shared" ref="E16:E19" si="17">C16*(1+D16)</f>
        <v>225</v>
      </c>
      <c r="F16" s="8" t="s">
        <v>4</v>
      </c>
      <c r="G16" s="8"/>
      <c r="H16" s="24">
        <f t="shared" ref="H16:H18" si="18">G16*E16</f>
        <v>0</v>
      </c>
      <c r="I16" s="25">
        <f t="shared" ref="I16:I18" si="19">L$5</f>
        <v>75</v>
      </c>
      <c r="J16" s="26">
        <v>22.5</v>
      </c>
      <c r="K16" s="24">
        <f t="shared" ref="K16:K18" si="20">J16*I16</f>
        <v>1687.5</v>
      </c>
      <c r="L16" s="20">
        <f t="shared" ref="L16:L18" si="21">K16+H16</f>
        <v>1687.5</v>
      </c>
    </row>
    <row r="17" spans="1:12" x14ac:dyDescent="0.3">
      <c r="A17" s="48">
        <v>2</v>
      </c>
      <c r="B17" s="5" t="s">
        <v>67</v>
      </c>
      <c r="C17" s="16">
        <v>1825</v>
      </c>
      <c r="D17" s="6">
        <v>0</v>
      </c>
      <c r="E17" s="7">
        <f t="shared" si="17"/>
        <v>1825</v>
      </c>
      <c r="F17" s="8" t="s">
        <v>4</v>
      </c>
      <c r="G17" s="8"/>
      <c r="H17" s="24">
        <f t="shared" si="18"/>
        <v>0</v>
      </c>
      <c r="I17" s="25">
        <f t="shared" si="19"/>
        <v>75</v>
      </c>
      <c r="J17" s="26">
        <v>36.5</v>
      </c>
      <c r="K17" s="24">
        <f t="shared" si="20"/>
        <v>2737.5</v>
      </c>
      <c r="L17" s="20">
        <f t="shared" si="21"/>
        <v>2737.5</v>
      </c>
    </row>
    <row r="18" spans="1:12" x14ac:dyDescent="0.3">
      <c r="A18" s="48">
        <v>3</v>
      </c>
      <c r="B18" s="5" t="s">
        <v>64</v>
      </c>
      <c r="C18" s="16">
        <v>805</v>
      </c>
      <c r="D18" s="6">
        <v>0</v>
      </c>
      <c r="E18" s="7">
        <f t="shared" si="17"/>
        <v>805</v>
      </c>
      <c r="F18" s="8" t="s">
        <v>4</v>
      </c>
      <c r="G18" s="8"/>
      <c r="H18" s="24">
        <f t="shared" si="18"/>
        <v>0</v>
      </c>
      <c r="I18" s="25">
        <f t="shared" si="19"/>
        <v>75</v>
      </c>
      <c r="J18" s="26">
        <v>24.15</v>
      </c>
      <c r="K18" s="24">
        <f t="shared" si="20"/>
        <v>1811.25</v>
      </c>
      <c r="L18" s="20">
        <f t="shared" si="21"/>
        <v>1811.25</v>
      </c>
    </row>
    <row r="19" spans="1:12" x14ac:dyDescent="0.3">
      <c r="A19" s="48">
        <v>4</v>
      </c>
      <c r="B19" s="5" t="s">
        <v>65</v>
      </c>
      <c r="C19" s="16">
        <v>443</v>
      </c>
      <c r="D19" s="6">
        <v>0</v>
      </c>
      <c r="E19" s="7">
        <f t="shared" si="17"/>
        <v>443</v>
      </c>
      <c r="F19" s="8" t="s">
        <v>4</v>
      </c>
      <c r="G19" s="8"/>
      <c r="H19" s="24">
        <f t="shared" ref="H19" si="22">G19*E19</f>
        <v>0</v>
      </c>
      <c r="I19" s="25">
        <f t="shared" ref="I19" si="23">L$5</f>
        <v>75</v>
      </c>
      <c r="J19" s="26">
        <v>8.86</v>
      </c>
      <c r="K19" s="24">
        <f t="shared" ref="K19" si="24">J19*I19</f>
        <v>664.5</v>
      </c>
      <c r="L19" s="20">
        <f t="shared" ref="L19" si="25">K19+H19</f>
        <v>664.5</v>
      </c>
    </row>
    <row r="20" spans="1:12" ht="16.2" thickBot="1" x14ac:dyDescent="0.35">
      <c r="A20" s="48"/>
      <c r="B20" s="9"/>
      <c r="C20" s="13"/>
      <c r="D20" s="3"/>
      <c r="E20" s="3"/>
      <c r="F20" s="3"/>
      <c r="G20" s="3"/>
      <c r="H20" s="24"/>
      <c r="I20" s="25"/>
      <c r="J20" s="26"/>
      <c r="K20" s="24"/>
      <c r="L20" s="20"/>
    </row>
    <row r="21" spans="1:12" ht="16.2" thickBot="1" x14ac:dyDescent="0.35">
      <c r="A21" s="105" t="s">
        <v>274</v>
      </c>
      <c r="B21" s="106"/>
      <c r="C21" s="13"/>
      <c r="D21" s="3"/>
      <c r="E21" s="3"/>
      <c r="F21" s="3"/>
      <c r="G21" s="3"/>
      <c r="H21" s="3"/>
      <c r="I21" s="3"/>
      <c r="J21" s="3"/>
      <c r="K21" s="3"/>
      <c r="L21" s="45"/>
    </row>
    <row r="22" spans="1:12" x14ac:dyDescent="0.3">
      <c r="A22" s="116" t="s">
        <v>184</v>
      </c>
      <c r="B22" s="117"/>
      <c r="C22" s="13"/>
      <c r="D22" s="3"/>
      <c r="E22" s="3"/>
      <c r="F22" s="3"/>
      <c r="G22" s="3"/>
      <c r="H22" s="3"/>
      <c r="I22" s="3"/>
      <c r="J22" s="3"/>
      <c r="K22" s="3"/>
      <c r="L22" s="45"/>
    </row>
    <row r="23" spans="1:12" x14ac:dyDescent="0.3">
      <c r="A23" s="46">
        <v>1</v>
      </c>
      <c r="B23" s="5" t="s">
        <v>106</v>
      </c>
      <c r="C23" s="13">
        <v>100</v>
      </c>
      <c r="D23" s="6">
        <v>0</v>
      </c>
      <c r="E23" s="19">
        <f t="shared" ref="E23:E26" si="26">C23*(1+D23)</f>
        <v>100</v>
      </c>
      <c r="F23" s="3" t="s">
        <v>4</v>
      </c>
      <c r="G23" s="3"/>
      <c r="H23" s="24">
        <f t="shared" ref="H23:H26" si="27">G23*E23</f>
        <v>0</v>
      </c>
      <c r="I23" s="25">
        <f t="shared" ref="I23:I26" si="28">L$5</f>
        <v>75</v>
      </c>
      <c r="J23" s="26">
        <v>10</v>
      </c>
      <c r="K23" s="24">
        <f t="shared" ref="K23:K26" si="29">J23*I23</f>
        <v>750</v>
      </c>
      <c r="L23" s="20">
        <f t="shared" ref="L23:L26" si="30">K23+H23</f>
        <v>750</v>
      </c>
    </row>
    <row r="24" spans="1:12" x14ac:dyDescent="0.3">
      <c r="A24" s="46">
        <v>2</v>
      </c>
      <c r="B24" s="5" t="s">
        <v>67</v>
      </c>
      <c r="C24" s="13">
        <v>1392</v>
      </c>
      <c r="D24" s="6">
        <v>0</v>
      </c>
      <c r="E24" s="19">
        <f t="shared" si="26"/>
        <v>1392</v>
      </c>
      <c r="F24" s="3" t="s">
        <v>4</v>
      </c>
      <c r="G24" s="3"/>
      <c r="H24" s="24">
        <f t="shared" si="27"/>
        <v>0</v>
      </c>
      <c r="I24" s="25">
        <f t="shared" si="28"/>
        <v>75</v>
      </c>
      <c r="J24" s="26">
        <v>27.84</v>
      </c>
      <c r="K24" s="24">
        <f t="shared" si="29"/>
        <v>2088</v>
      </c>
      <c r="L24" s="20">
        <f t="shared" si="30"/>
        <v>2088</v>
      </c>
    </row>
    <row r="25" spans="1:12" x14ac:dyDescent="0.3">
      <c r="A25" s="46">
        <v>3</v>
      </c>
      <c r="B25" s="5" t="s">
        <v>64</v>
      </c>
      <c r="C25" s="13">
        <v>805</v>
      </c>
      <c r="D25" s="6">
        <v>0</v>
      </c>
      <c r="E25" s="19">
        <f t="shared" si="26"/>
        <v>805</v>
      </c>
      <c r="F25" s="3" t="s">
        <v>4</v>
      </c>
      <c r="G25" s="3"/>
      <c r="H25" s="24">
        <f t="shared" si="27"/>
        <v>0</v>
      </c>
      <c r="I25" s="25">
        <f t="shared" si="28"/>
        <v>75</v>
      </c>
      <c r="J25" s="26">
        <v>24.15</v>
      </c>
      <c r="K25" s="24">
        <f t="shared" si="29"/>
        <v>1811.25</v>
      </c>
      <c r="L25" s="20">
        <f t="shared" si="30"/>
        <v>1811.25</v>
      </c>
    </row>
    <row r="26" spans="1:12" x14ac:dyDescent="0.3">
      <c r="A26" s="46">
        <v>4</v>
      </c>
      <c r="B26" s="5" t="s">
        <v>65</v>
      </c>
      <c r="C26" s="13">
        <v>435</v>
      </c>
      <c r="D26" s="6">
        <v>0</v>
      </c>
      <c r="E26" s="19">
        <f t="shared" si="26"/>
        <v>435</v>
      </c>
      <c r="F26" s="3" t="s">
        <v>4</v>
      </c>
      <c r="G26" s="3"/>
      <c r="H26" s="24">
        <f t="shared" si="27"/>
        <v>0</v>
      </c>
      <c r="I26" s="25">
        <f t="shared" si="28"/>
        <v>75</v>
      </c>
      <c r="J26" s="26">
        <v>8.7000000000000011</v>
      </c>
      <c r="K26" s="24">
        <f t="shared" si="29"/>
        <v>652.50000000000011</v>
      </c>
      <c r="L26" s="20">
        <f t="shared" si="30"/>
        <v>652.50000000000011</v>
      </c>
    </row>
    <row r="27" spans="1:12" ht="16.2" thickBot="1" x14ac:dyDescent="0.35">
      <c r="A27" s="46"/>
      <c r="B27" s="4"/>
      <c r="C27" s="13"/>
      <c r="D27" s="3"/>
      <c r="E27" s="3"/>
      <c r="F27" s="3"/>
      <c r="G27" s="3"/>
      <c r="H27" s="3"/>
      <c r="I27" s="3"/>
      <c r="J27" s="3"/>
      <c r="K27" s="3"/>
      <c r="L27" s="45"/>
    </row>
    <row r="28" spans="1:12" ht="16.2" thickBot="1" x14ac:dyDescent="0.35">
      <c r="A28" s="105" t="s">
        <v>275</v>
      </c>
      <c r="B28" s="106"/>
      <c r="C28" s="13"/>
      <c r="D28" s="12"/>
      <c r="E28" s="19"/>
      <c r="F28" s="3"/>
      <c r="G28" s="3"/>
      <c r="H28" s="3"/>
      <c r="I28" s="3"/>
      <c r="J28" s="3"/>
      <c r="K28" s="3"/>
      <c r="L28" s="45"/>
    </row>
    <row r="29" spans="1:12" x14ac:dyDescent="0.3">
      <c r="A29" s="113" t="s">
        <v>276</v>
      </c>
      <c r="B29" s="114"/>
      <c r="C29" s="13"/>
      <c r="D29" s="12"/>
      <c r="E29" s="19"/>
      <c r="F29" s="3"/>
      <c r="G29" s="3"/>
      <c r="H29" s="3"/>
      <c r="I29" s="3"/>
      <c r="J29" s="3"/>
      <c r="K29" s="3"/>
      <c r="L29" s="45"/>
    </row>
    <row r="30" spans="1:12" x14ac:dyDescent="0.3">
      <c r="A30" s="46">
        <v>1</v>
      </c>
      <c r="B30" s="5" t="s">
        <v>277</v>
      </c>
      <c r="C30" s="13">
        <v>770</v>
      </c>
      <c r="D30" s="6">
        <v>0</v>
      </c>
      <c r="E30" s="19">
        <f t="shared" ref="E30:E31" si="31">C30*(1+D30)</f>
        <v>770</v>
      </c>
      <c r="F30" s="3" t="s">
        <v>4</v>
      </c>
      <c r="G30" s="3"/>
      <c r="H30" s="24">
        <f t="shared" ref="H30" si="32">G30*E30</f>
        <v>0</v>
      </c>
      <c r="I30" s="25">
        <f t="shared" ref="I30" si="33">L$5</f>
        <v>75</v>
      </c>
      <c r="J30" s="26">
        <v>23.099999999999998</v>
      </c>
      <c r="K30" s="24">
        <f t="shared" ref="K30" si="34">J30*I30</f>
        <v>1732.4999999999998</v>
      </c>
      <c r="L30" s="20">
        <f t="shared" ref="L30" si="35">K30+H30</f>
        <v>1732.4999999999998</v>
      </c>
    </row>
    <row r="31" spans="1:12" x14ac:dyDescent="0.3">
      <c r="A31" s="46">
        <v>2</v>
      </c>
      <c r="B31" s="5" t="s">
        <v>278</v>
      </c>
      <c r="C31" s="13">
        <v>858</v>
      </c>
      <c r="D31" s="6">
        <v>0</v>
      </c>
      <c r="E31" s="19">
        <f t="shared" si="31"/>
        <v>858</v>
      </c>
      <c r="F31" s="3" t="s">
        <v>4</v>
      </c>
      <c r="G31" s="3"/>
      <c r="H31" s="24">
        <f t="shared" ref="H31" si="36">G31*E31</f>
        <v>0</v>
      </c>
      <c r="I31" s="25">
        <f t="shared" ref="I31" si="37">L$5</f>
        <v>75</v>
      </c>
      <c r="J31" s="26">
        <v>42.900000000000006</v>
      </c>
      <c r="K31" s="24">
        <f t="shared" ref="K31" si="38">J31*I31</f>
        <v>3217.5000000000005</v>
      </c>
      <c r="L31" s="20">
        <f t="shared" ref="L31" si="39">K31+H31</f>
        <v>3217.5000000000005</v>
      </c>
    </row>
    <row r="32" spans="1:12" ht="16.2" thickBot="1" x14ac:dyDescent="0.35">
      <c r="A32" s="46"/>
      <c r="B32" s="5"/>
      <c r="C32" s="13"/>
      <c r="D32" s="12"/>
      <c r="E32" s="19"/>
      <c r="F32" s="3"/>
      <c r="G32" s="3"/>
      <c r="H32" s="24"/>
      <c r="I32" s="25"/>
      <c r="J32" s="26"/>
      <c r="K32" s="24"/>
      <c r="L32" s="20"/>
    </row>
    <row r="33" spans="1:12" ht="16.2" thickBot="1" x14ac:dyDescent="0.35">
      <c r="A33" s="105" t="s">
        <v>281</v>
      </c>
      <c r="B33" s="106"/>
      <c r="C33" s="13"/>
      <c r="D33" s="12"/>
      <c r="E33" s="19"/>
      <c r="F33" s="3"/>
      <c r="G33" s="3"/>
      <c r="H33" s="24"/>
      <c r="I33" s="25"/>
      <c r="J33" s="26"/>
      <c r="K33" s="24"/>
      <c r="L33" s="20"/>
    </row>
    <row r="34" spans="1:12" x14ac:dyDescent="0.3">
      <c r="A34" s="113" t="s">
        <v>276</v>
      </c>
      <c r="B34" s="114"/>
      <c r="C34" s="13"/>
      <c r="D34" s="12"/>
      <c r="E34" s="19"/>
      <c r="F34" s="3"/>
      <c r="G34" s="3"/>
      <c r="H34" s="3"/>
      <c r="I34" s="3"/>
      <c r="J34" s="3"/>
      <c r="K34" s="3"/>
      <c r="L34" s="45"/>
    </row>
    <row r="35" spans="1:12" x14ac:dyDescent="0.3">
      <c r="A35" s="46">
        <v>1</v>
      </c>
      <c r="B35" s="5" t="s">
        <v>279</v>
      </c>
      <c r="C35" s="13">
        <v>2396</v>
      </c>
      <c r="D35" s="6">
        <v>0</v>
      </c>
      <c r="E35" s="19">
        <f t="shared" ref="E35:E36" si="40">C35*(1+D35)</f>
        <v>2396</v>
      </c>
      <c r="F35" s="3" t="s">
        <v>4</v>
      </c>
      <c r="G35" s="3"/>
      <c r="H35" s="24">
        <f t="shared" ref="H35" si="41">G35*E35</f>
        <v>0</v>
      </c>
      <c r="I35" s="25">
        <f t="shared" ref="I35" si="42">L$5</f>
        <v>75</v>
      </c>
      <c r="J35" s="26">
        <v>71.88</v>
      </c>
      <c r="K35" s="24">
        <f t="shared" ref="K35" si="43">J35*I35</f>
        <v>5391</v>
      </c>
      <c r="L35" s="20">
        <f t="shared" ref="L35" si="44">K35+H35</f>
        <v>5391</v>
      </c>
    </row>
    <row r="36" spans="1:12" x14ac:dyDescent="0.3">
      <c r="A36" s="46">
        <v>2</v>
      </c>
      <c r="B36" s="5" t="s">
        <v>280</v>
      </c>
      <c r="C36" s="13">
        <v>722</v>
      </c>
      <c r="D36" s="6">
        <v>0</v>
      </c>
      <c r="E36" s="19">
        <f t="shared" si="40"/>
        <v>722</v>
      </c>
      <c r="F36" s="3" t="s">
        <v>4</v>
      </c>
      <c r="G36" s="3"/>
      <c r="H36" s="24">
        <f t="shared" ref="H36" si="45">G36*E36</f>
        <v>0</v>
      </c>
      <c r="I36" s="25">
        <f t="shared" ref="I36" si="46">L$5</f>
        <v>75</v>
      </c>
      <c r="J36" s="26">
        <v>28.88</v>
      </c>
      <c r="K36" s="24">
        <f t="shared" ref="K36" si="47">J36*I36</f>
        <v>2166</v>
      </c>
      <c r="L36" s="20">
        <f t="shared" ref="L36" si="48">K36+H36</f>
        <v>2166</v>
      </c>
    </row>
    <row r="37" spans="1:12" ht="16.2" thickBot="1" x14ac:dyDescent="0.35">
      <c r="A37" s="50"/>
      <c r="B37" s="5"/>
      <c r="C37" s="13"/>
      <c r="D37" s="3"/>
      <c r="E37" s="3"/>
      <c r="F37" s="3"/>
      <c r="G37" s="3"/>
      <c r="H37" s="3"/>
      <c r="I37" s="3"/>
      <c r="J37" s="3"/>
      <c r="K37" s="3"/>
      <c r="L37" s="45"/>
    </row>
    <row r="38" spans="1:12" ht="16.2" thickBot="1" x14ac:dyDescent="0.35">
      <c r="A38" s="105" t="s">
        <v>35</v>
      </c>
      <c r="B38" s="106"/>
      <c r="C38" s="13"/>
      <c r="D38" s="3"/>
      <c r="E38" s="3"/>
      <c r="F38" s="3"/>
      <c r="G38" s="3"/>
      <c r="H38" s="3"/>
      <c r="I38" s="3"/>
      <c r="J38" s="3"/>
      <c r="K38" s="3"/>
      <c r="L38" s="45"/>
    </row>
    <row r="39" spans="1:12" ht="16.2" thickBot="1" x14ac:dyDescent="0.35">
      <c r="A39" s="105" t="s">
        <v>26</v>
      </c>
      <c r="B39" s="106"/>
      <c r="C39" s="13"/>
      <c r="D39" s="3"/>
      <c r="E39" s="3"/>
      <c r="F39" s="3"/>
      <c r="G39" s="3"/>
      <c r="H39" s="3"/>
      <c r="I39" s="3"/>
      <c r="J39" s="3"/>
      <c r="K39" s="3"/>
      <c r="L39" s="45"/>
    </row>
    <row r="40" spans="1:12" x14ac:dyDescent="0.3">
      <c r="A40" s="21">
        <v>1</v>
      </c>
      <c r="B40" s="10" t="s">
        <v>49</v>
      </c>
      <c r="C40" s="13">
        <v>3</v>
      </c>
      <c r="D40" s="12">
        <v>0</v>
      </c>
      <c r="E40" s="13">
        <f t="shared" ref="E40" si="49">C40*(1+D40)</f>
        <v>3</v>
      </c>
      <c r="F40" s="13" t="s">
        <v>3</v>
      </c>
      <c r="G40" s="3"/>
      <c r="H40" s="24">
        <f t="shared" ref="H40" si="50">G40*E40</f>
        <v>0</v>
      </c>
      <c r="I40" s="25">
        <f t="shared" ref="I40" si="51">L$5</f>
        <v>75</v>
      </c>
      <c r="J40" s="26">
        <v>2.7</v>
      </c>
      <c r="K40" s="24">
        <f t="shared" ref="K40" si="52">J40*I40</f>
        <v>202.5</v>
      </c>
      <c r="L40" s="20">
        <f t="shared" ref="L40" si="53">K40+H40</f>
        <v>202.5</v>
      </c>
    </row>
    <row r="41" spans="1:12" ht="16.2" thickBot="1" x14ac:dyDescent="0.35">
      <c r="A41" s="49"/>
      <c r="B41" s="11"/>
      <c r="C41" s="13"/>
      <c r="D41" s="3"/>
      <c r="E41" s="3"/>
      <c r="F41" s="3"/>
      <c r="G41" s="3"/>
      <c r="H41" s="3"/>
      <c r="I41" s="3"/>
      <c r="J41" s="3"/>
      <c r="K41" s="3"/>
      <c r="L41" s="45"/>
    </row>
    <row r="42" spans="1:12" ht="16.2" thickBot="1" x14ac:dyDescent="0.35">
      <c r="A42" s="105" t="s">
        <v>69</v>
      </c>
      <c r="B42" s="106"/>
      <c r="C42" s="13"/>
      <c r="D42" s="3"/>
      <c r="E42" s="3"/>
      <c r="F42" s="3"/>
      <c r="G42" s="3"/>
      <c r="H42" s="3"/>
      <c r="I42" s="3"/>
      <c r="J42" s="3"/>
      <c r="K42" s="3"/>
      <c r="L42" s="45"/>
    </row>
    <row r="43" spans="1:12" x14ac:dyDescent="0.3">
      <c r="A43" s="21">
        <v>1</v>
      </c>
      <c r="B43" s="10" t="s">
        <v>49</v>
      </c>
      <c r="C43" s="13">
        <v>2</v>
      </c>
      <c r="D43" s="12">
        <v>0</v>
      </c>
      <c r="E43" s="13">
        <f t="shared" ref="E43" si="54">C43*(1+D43)</f>
        <v>2</v>
      </c>
      <c r="F43" s="13" t="s">
        <v>3</v>
      </c>
      <c r="G43" s="3"/>
      <c r="H43" s="24">
        <f t="shared" ref="H43" si="55">G43*E43</f>
        <v>0</v>
      </c>
      <c r="I43" s="25">
        <f t="shared" ref="I43" si="56">L$5</f>
        <v>75</v>
      </c>
      <c r="J43" s="26">
        <v>1.8</v>
      </c>
      <c r="K43" s="24">
        <f t="shared" ref="K43" si="57">J43*I43</f>
        <v>135</v>
      </c>
      <c r="L43" s="20">
        <f t="shared" ref="L43" si="58">K43+H43</f>
        <v>135</v>
      </c>
    </row>
    <row r="44" spans="1:12" ht="16.2" thickBot="1" x14ac:dyDescent="0.35">
      <c r="A44" s="49"/>
      <c r="B44" s="5"/>
      <c r="C44" s="13"/>
      <c r="D44" s="3"/>
      <c r="E44" s="3"/>
      <c r="F44" s="3"/>
      <c r="G44" s="3"/>
      <c r="H44" s="3"/>
      <c r="I44" s="3"/>
      <c r="J44" s="3"/>
      <c r="K44" s="3"/>
      <c r="L44" s="45"/>
    </row>
    <row r="45" spans="1:12" ht="16.2" thickBot="1" x14ac:dyDescent="0.35">
      <c r="A45" s="105" t="s">
        <v>40</v>
      </c>
      <c r="B45" s="106"/>
      <c r="C45" s="13"/>
      <c r="D45" s="3"/>
      <c r="E45" s="3"/>
      <c r="F45" s="3"/>
      <c r="G45" s="3"/>
      <c r="H45" s="3"/>
      <c r="I45" s="3"/>
      <c r="J45" s="3"/>
      <c r="K45" s="3"/>
      <c r="L45" s="45"/>
    </row>
    <row r="46" spans="1:12" x14ac:dyDescent="0.3">
      <c r="A46" s="21">
        <v>1</v>
      </c>
      <c r="B46" s="10" t="s">
        <v>53</v>
      </c>
      <c r="C46" s="13">
        <v>1</v>
      </c>
      <c r="D46" s="12">
        <v>0</v>
      </c>
      <c r="E46" s="13">
        <f t="shared" ref="E46" si="59">C46*(1+D46)</f>
        <v>1</v>
      </c>
      <c r="F46" s="13" t="s">
        <v>3</v>
      </c>
      <c r="G46" s="3"/>
      <c r="H46" s="24">
        <f t="shared" ref="H46" si="60">G46*E46</f>
        <v>0</v>
      </c>
      <c r="I46" s="25">
        <f t="shared" ref="I46" si="61">L$5</f>
        <v>75</v>
      </c>
      <c r="J46" s="26">
        <v>0.9</v>
      </c>
      <c r="K46" s="24">
        <f t="shared" ref="K46" si="62">J46*I46</f>
        <v>67.5</v>
      </c>
      <c r="L46" s="20">
        <f t="shared" ref="L46" si="63">K46+H46</f>
        <v>67.5</v>
      </c>
    </row>
    <row r="47" spans="1:12" ht="16.2" thickBot="1" x14ac:dyDescent="0.35">
      <c r="A47" s="49"/>
      <c r="B47" s="11"/>
      <c r="C47" s="13"/>
      <c r="D47" s="3"/>
      <c r="E47" s="3"/>
      <c r="F47" s="3"/>
      <c r="G47" s="3"/>
      <c r="H47" s="3"/>
      <c r="I47" s="3"/>
      <c r="J47" s="3"/>
      <c r="K47" s="3"/>
      <c r="L47" s="45"/>
    </row>
    <row r="48" spans="1:12" ht="16.2" thickBot="1" x14ac:dyDescent="0.35">
      <c r="A48" s="105" t="s">
        <v>107</v>
      </c>
      <c r="B48" s="106"/>
      <c r="C48" s="13"/>
      <c r="D48" s="3"/>
      <c r="E48" s="3"/>
      <c r="F48" s="3"/>
      <c r="G48" s="3"/>
      <c r="H48" s="3"/>
      <c r="I48" s="3"/>
      <c r="J48" s="3"/>
      <c r="K48" s="3"/>
      <c r="L48" s="45"/>
    </row>
    <row r="49" spans="1:12" x14ac:dyDescent="0.3">
      <c r="A49" s="21">
        <v>1</v>
      </c>
      <c r="B49" s="10" t="s">
        <v>108</v>
      </c>
      <c r="C49" s="13">
        <v>1</v>
      </c>
      <c r="D49" s="12">
        <v>0</v>
      </c>
      <c r="E49" s="13">
        <f t="shared" ref="E49" si="64">C49*(1+D49)</f>
        <v>1</v>
      </c>
      <c r="F49" s="13" t="s">
        <v>3</v>
      </c>
      <c r="G49" s="3"/>
      <c r="H49" s="24">
        <f t="shared" ref="H49" si="65">G49*E49</f>
        <v>0</v>
      </c>
      <c r="I49" s="25">
        <f t="shared" ref="I49" si="66">L$5</f>
        <v>75</v>
      </c>
      <c r="J49" s="26">
        <v>0.5</v>
      </c>
      <c r="K49" s="24">
        <f t="shared" ref="K49" si="67">J49*I49</f>
        <v>37.5</v>
      </c>
      <c r="L49" s="20">
        <f t="shared" ref="L49" si="68">K49+H49</f>
        <v>37.5</v>
      </c>
    </row>
    <row r="50" spans="1:12" ht="16.2" thickBot="1" x14ac:dyDescent="0.35">
      <c r="A50" s="50"/>
      <c r="B50" s="5"/>
      <c r="C50" s="13"/>
      <c r="D50" s="3"/>
      <c r="E50" s="3"/>
      <c r="F50" s="3"/>
      <c r="G50" s="3"/>
      <c r="H50" s="3"/>
      <c r="I50" s="3"/>
      <c r="J50" s="3"/>
      <c r="K50" s="3"/>
      <c r="L50" s="45"/>
    </row>
    <row r="51" spans="1:12" ht="16.2" thickBot="1" x14ac:dyDescent="0.35">
      <c r="A51" s="105" t="s">
        <v>190</v>
      </c>
      <c r="B51" s="106"/>
      <c r="C51" s="13"/>
      <c r="D51" s="12"/>
      <c r="E51" s="13"/>
      <c r="F51" s="14"/>
      <c r="G51" s="3"/>
      <c r="H51" s="3"/>
      <c r="I51" s="3"/>
      <c r="J51" s="3"/>
      <c r="K51" s="3"/>
      <c r="L51" s="45"/>
    </row>
    <row r="52" spans="1:12" x14ac:dyDescent="0.3">
      <c r="A52" s="21">
        <v>1</v>
      </c>
      <c r="B52" s="10" t="s">
        <v>83</v>
      </c>
      <c r="C52" s="13">
        <v>33</v>
      </c>
      <c r="D52" s="12">
        <v>0</v>
      </c>
      <c r="E52" s="13">
        <f t="shared" ref="E52:E59" si="69">C52*(1+D52)</f>
        <v>33</v>
      </c>
      <c r="F52" s="13" t="s">
        <v>3</v>
      </c>
      <c r="G52" s="3"/>
      <c r="H52" s="24">
        <f t="shared" ref="H52:H55" si="70">G52*E52</f>
        <v>0</v>
      </c>
      <c r="I52" s="25">
        <f t="shared" ref="I52:I55" si="71">L$5</f>
        <v>75</v>
      </c>
      <c r="J52" s="26">
        <v>4.95</v>
      </c>
      <c r="K52" s="24">
        <f t="shared" ref="K52:K55" si="72">J52*I52</f>
        <v>371.25</v>
      </c>
      <c r="L52" s="20">
        <f t="shared" ref="L52:L55" si="73">K52+H52</f>
        <v>371.25</v>
      </c>
    </row>
    <row r="53" spans="1:12" x14ac:dyDescent="0.3">
      <c r="A53" s="21">
        <v>2</v>
      </c>
      <c r="B53" s="10" t="s">
        <v>81</v>
      </c>
      <c r="C53" s="13">
        <v>321</v>
      </c>
      <c r="D53" s="12">
        <v>0</v>
      </c>
      <c r="E53" s="13">
        <f t="shared" si="69"/>
        <v>321</v>
      </c>
      <c r="F53" s="13" t="s">
        <v>3</v>
      </c>
      <c r="G53" s="3"/>
      <c r="H53" s="24">
        <f t="shared" si="70"/>
        <v>0</v>
      </c>
      <c r="I53" s="25">
        <f t="shared" si="71"/>
        <v>75</v>
      </c>
      <c r="J53" s="26">
        <v>32.1</v>
      </c>
      <c r="K53" s="24">
        <f t="shared" si="72"/>
        <v>2407.5</v>
      </c>
      <c r="L53" s="20">
        <f t="shared" si="73"/>
        <v>2407.5</v>
      </c>
    </row>
    <row r="54" spans="1:12" x14ac:dyDescent="0.3">
      <c r="A54" s="21">
        <v>3</v>
      </c>
      <c r="B54" s="10" t="s">
        <v>80</v>
      </c>
      <c r="C54" s="13">
        <v>161</v>
      </c>
      <c r="D54" s="12">
        <v>0</v>
      </c>
      <c r="E54" s="13">
        <f t="shared" si="69"/>
        <v>161</v>
      </c>
      <c r="F54" s="13" t="s">
        <v>3</v>
      </c>
      <c r="G54" s="3"/>
      <c r="H54" s="24">
        <f t="shared" si="70"/>
        <v>0</v>
      </c>
      <c r="I54" s="25">
        <f t="shared" si="71"/>
        <v>75</v>
      </c>
      <c r="J54" s="26">
        <v>16.100000000000001</v>
      </c>
      <c r="K54" s="24">
        <f t="shared" si="72"/>
        <v>1207.5</v>
      </c>
      <c r="L54" s="20">
        <f t="shared" si="73"/>
        <v>1207.5</v>
      </c>
    </row>
    <row r="55" spans="1:12" x14ac:dyDescent="0.3">
      <c r="A55" s="21">
        <v>4</v>
      </c>
      <c r="B55" s="10" t="s">
        <v>79</v>
      </c>
      <c r="C55" s="13">
        <v>87</v>
      </c>
      <c r="D55" s="12">
        <v>0</v>
      </c>
      <c r="E55" s="13">
        <f t="shared" si="69"/>
        <v>87</v>
      </c>
      <c r="F55" s="13" t="s">
        <v>3</v>
      </c>
      <c r="G55" s="3"/>
      <c r="H55" s="24">
        <f t="shared" si="70"/>
        <v>0</v>
      </c>
      <c r="I55" s="25">
        <f t="shared" si="71"/>
        <v>75</v>
      </c>
      <c r="J55" s="26">
        <v>8.7000000000000011</v>
      </c>
      <c r="K55" s="24">
        <f t="shared" si="72"/>
        <v>652.50000000000011</v>
      </c>
      <c r="L55" s="20">
        <f t="shared" si="73"/>
        <v>652.50000000000011</v>
      </c>
    </row>
    <row r="56" spans="1:12" x14ac:dyDescent="0.3">
      <c r="A56" s="21">
        <v>5</v>
      </c>
      <c r="B56" s="10" t="s">
        <v>86</v>
      </c>
      <c r="C56" s="13">
        <v>316</v>
      </c>
      <c r="D56" s="12">
        <v>0</v>
      </c>
      <c r="E56" s="13">
        <f t="shared" si="69"/>
        <v>316</v>
      </c>
      <c r="F56" s="13" t="s">
        <v>3</v>
      </c>
      <c r="G56" s="3"/>
      <c r="H56" s="24">
        <f t="shared" ref="H56" si="74">G56*E56</f>
        <v>0</v>
      </c>
      <c r="I56" s="25">
        <f t="shared" ref="I56" si="75">L$5</f>
        <v>75</v>
      </c>
      <c r="J56" s="26">
        <v>31.6</v>
      </c>
      <c r="K56" s="24">
        <f t="shared" ref="K56" si="76">J56*I56</f>
        <v>2370</v>
      </c>
      <c r="L56" s="20">
        <f t="shared" ref="L56" si="77">K56+H56</f>
        <v>2370</v>
      </c>
    </row>
    <row r="57" spans="1:12" x14ac:dyDescent="0.3">
      <c r="A57" s="21">
        <v>6</v>
      </c>
      <c r="B57" s="10" t="s">
        <v>83</v>
      </c>
      <c r="C57" s="13">
        <v>72</v>
      </c>
      <c r="D57" s="12">
        <v>0</v>
      </c>
      <c r="E57" s="13">
        <f t="shared" si="69"/>
        <v>72</v>
      </c>
      <c r="F57" s="13" t="s">
        <v>3</v>
      </c>
      <c r="G57" s="3"/>
      <c r="H57" s="24">
        <f t="shared" ref="H57:H58" si="78">G57*E57</f>
        <v>0</v>
      </c>
      <c r="I57" s="25">
        <f t="shared" ref="I57:I58" si="79">L$5</f>
        <v>75</v>
      </c>
      <c r="J57" s="26">
        <v>10.799999999999999</v>
      </c>
      <c r="K57" s="24">
        <f t="shared" ref="K57:K58" si="80">J57*I57</f>
        <v>809.99999999999989</v>
      </c>
      <c r="L57" s="20">
        <f t="shared" ref="L57:L58" si="81">K57+H57</f>
        <v>809.99999999999989</v>
      </c>
    </row>
    <row r="58" spans="1:12" x14ac:dyDescent="0.3">
      <c r="A58" s="21">
        <v>7</v>
      </c>
      <c r="B58" s="10" t="s">
        <v>85</v>
      </c>
      <c r="C58" s="13">
        <v>86</v>
      </c>
      <c r="D58" s="12">
        <v>0</v>
      </c>
      <c r="E58" s="13">
        <f t="shared" si="69"/>
        <v>86</v>
      </c>
      <c r="F58" s="13" t="s">
        <v>3</v>
      </c>
      <c r="G58" s="3"/>
      <c r="H58" s="24">
        <f t="shared" si="78"/>
        <v>0</v>
      </c>
      <c r="I58" s="25">
        <f t="shared" si="79"/>
        <v>75</v>
      </c>
      <c r="J58" s="26">
        <v>12.9</v>
      </c>
      <c r="K58" s="24">
        <f t="shared" si="80"/>
        <v>967.5</v>
      </c>
      <c r="L58" s="20">
        <f t="shared" si="81"/>
        <v>967.5</v>
      </c>
    </row>
    <row r="59" spans="1:12" x14ac:dyDescent="0.3">
      <c r="A59" s="50">
        <v>8</v>
      </c>
      <c r="B59" s="15" t="s">
        <v>88</v>
      </c>
      <c r="C59" s="13">
        <v>1076</v>
      </c>
      <c r="D59" s="12">
        <v>0</v>
      </c>
      <c r="E59" s="13">
        <f t="shared" si="69"/>
        <v>1076</v>
      </c>
      <c r="F59" s="13" t="s">
        <v>3</v>
      </c>
      <c r="G59" s="3"/>
      <c r="H59" s="24">
        <f t="shared" ref="H59" si="82">G59*E59</f>
        <v>0</v>
      </c>
      <c r="I59" s="25">
        <f t="shared" ref="I59" si="83">L$5</f>
        <v>75</v>
      </c>
      <c r="J59" s="26">
        <v>107.60000000000001</v>
      </c>
      <c r="K59" s="24">
        <f t="shared" ref="K59" si="84">J59*I59</f>
        <v>8070.0000000000009</v>
      </c>
      <c r="L59" s="20">
        <f t="shared" ref="L59" si="85">K59+H59</f>
        <v>8070.0000000000009</v>
      </c>
    </row>
    <row r="60" spans="1:12" ht="16.2" thickBot="1" x14ac:dyDescent="0.35">
      <c r="A60" s="48"/>
      <c r="B60" s="9"/>
      <c r="C60" s="13"/>
      <c r="D60" s="3"/>
      <c r="E60" s="3"/>
      <c r="F60" s="3"/>
      <c r="G60" s="3"/>
      <c r="H60" s="3"/>
      <c r="I60" s="3"/>
      <c r="J60" s="3"/>
      <c r="K60" s="3"/>
      <c r="L60" s="45"/>
    </row>
    <row r="61" spans="1:12" ht="16.2" thickBot="1" x14ac:dyDescent="0.35">
      <c r="A61" s="111" t="s">
        <v>105</v>
      </c>
      <c r="B61" s="112"/>
      <c r="C61" s="84"/>
      <c r="D61" s="3"/>
      <c r="E61" s="3"/>
      <c r="F61" s="3"/>
      <c r="G61" s="3"/>
      <c r="H61" s="3"/>
      <c r="I61" s="3"/>
      <c r="J61" s="3"/>
      <c r="K61" s="3"/>
      <c r="L61" s="45"/>
    </row>
    <row r="62" spans="1:12" ht="15.75" customHeight="1" thickBot="1" x14ac:dyDescent="0.35">
      <c r="A62" s="105" t="s">
        <v>32</v>
      </c>
      <c r="B62" s="106"/>
      <c r="C62" s="83"/>
      <c r="D62" s="6"/>
      <c r="E62" s="16"/>
      <c r="F62" s="8"/>
      <c r="G62" s="8"/>
      <c r="H62" s="8"/>
      <c r="I62" s="8"/>
      <c r="J62" s="8"/>
      <c r="K62" s="8"/>
      <c r="L62" s="47"/>
    </row>
    <row r="63" spans="1:12" ht="15.75" customHeight="1" x14ac:dyDescent="0.3">
      <c r="A63" s="116" t="s">
        <v>184</v>
      </c>
      <c r="B63" s="117"/>
      <c r="C63" s="84"/>
      <c r="D63" s="12"/>
      <c r="E63" s="13"/>
      <c r="F63" s="3"/>
      <c r="G63" s="3"/>
      <c r="H63" s="3"/>
      <c r="I63" s="3"/>
      <c r="J63" s="3"/>
      <c r="K63" s="3"/>
      <c r="L63" s="45"/>
    </row>
    <row r="64" spans="1:12" ht="15.75" customHeight="1" x14ac:dyDescent="0.3">
      <c r="A64" s="21">
        <v>1</v>
      </c>
      <c r="B64" s="17" t="s">
        <v>64</v>
      </c>
      <c r="C64" s="84">
        <v>2903</v>
      </c>
      <c r="D64" s="12">
        <v>0.1</v>
      </c>
      <c r="E64" s="19">
        <f t="shared" ref="E64" si="86">C64*(1+D64)</f>
        <v>3193.3</v>
      </c>
      <c r="F64" s="3" t="s">
        <v>4</v>
      </c>
      <c r="G64" s="65">
        <v>6.07</v>
      </c>
      <c r="H64" s="24">
        <f t="shared" ref="H64" si="87">G64*E64</f>
        <v>19383.331000000002</v>
      </c>
      <c r="I64" s="25">
        <f t="shared" ref="I64" si="88">L$5</f>
        <v>75</v>
      </c>
      <c r="J64" s="26">
        <v>159.66500000000002</v>
      </c>
      <c r="K64" s="24">
        <f t="shared" ref="K64" si="89">J64*I64</f>
        <v>11974.875000000002</v>
      </c>
      <c r="L64" s="20">
        <f t="shared" ref="L64" si="90">K64+H64</f>
        <v>31358.206000000006</v>
      </c>
    </row>
    <row r="65" spans="1:12" ht="15.75" customHeight="1" x14ac:dyDescent="0.3">
      <c r="A65" s="21">
        <v>2</v>
      </c>
      <c r="B65" s="17" t="s">
        <v>65</v>
      </c>
      <c r="C65" s="84">
        <v>1163</v>
      </c>
      <c r="D65" s="12">
        <v>0.1</v>
      </c>
      <c r="E65" s="19">
        <f t="shared" ref="E65:E70" si="91">C65*(1+D65)</f>
        <v>1279.3000000000002</v>
      </c>
      <c r="F65" s="3" t="s">
        <v>4</v>
      </c>
      <c r="G65" s="65">
        <v>2.61</v>
      </c>
      <c r="H65" s="24">
        <f t="shared" ref="H65:H66" si="92">G65*E65</f>
        <v>3338.9730000000004</v>
      </c>
      <c r="I65" s="25">
        <f t="shared" ref="I65:I66" si="93">L$5</f>
        <v>75</v>
      </c>
      <c r="J65" s="26">
        <v>51.172000000000011</v>
      </c>
      <c r="K65" s="24">
        <f t="shared" ref="K65:K66" si="94">J65*I65</f>
        <v>3837.900000000001</v>
      </c>
      <c r="L65" s="20">
        <f t="shared" ref="L65:L66" si="95">K65+H65</f>
        <v>7176.8730000000014</v>
      </c>
    </row>
    <row r="66" spans="1:12" ht="15.75" customHeight="1" x14ac:dyDescent="0.3">
      <c r="A66" s="21">
        <v>3</v>
      </c>
      <c r="B66" s="17" t="s">
        <v>67</v>
      </c>
      <c r="C66" s="84">
        <v>3085</v>
      </c>
      <c r="D66" s="12">
        <v>0.1</v>
      </c>
      <c r="E66" s="19">
        <f t="shared" si="91"/>
        <v>3393.5000000000005</v>
      </c>
      <c r="F66" s="3" t="s">
        <v>4</v>
      </c>
      <c r="G66" s="65">
        <v>4.21</v>
      </c>
      <c r="H66" s="24">
        <f t="shared" si="92"/>
        <v>14286.635000000002</v>
      </c>
      <c r="I66" s="25">
        <f t="shared" si="93"/>
        <v>75</v>
      </c>
      <c r="J66" s="26">
        <v>135.74</v>
      </c>
      <c r="K66" s="24">
        <f t="shared" si="94"/>
        <v>10180.5</v>
      </c>
      <c r="L66" s="20">
        <f t="shared" si="95"/>
        <v>24467.135000000002</v>
      </c>
    </row>
    <row r="67" spans="1:12" ht="15.75" customHeight="1" x14ac:dyDescent="0.3">
      <c r="A67" s="21">
        <v>4</v>
      </c>
      <c r="B67" s="17" t="s">
        <v>282</v>
      </c>
      <c r="C67" s="84">
        <v>14</v>
      </c>
      <c r="D67" s="12">
        <v>0.1</v>
      </c>
      <c r="E67" s="19">
        <f t="shared" si="91"/>
        <v>15.400000000000002</v>
      </c>
      <c r="F67" s="3" t="s">
        <v>4</v>
      </c>
      <c r="G67" s="65">
        <v>11.4</v>
      </c>
      <c r="H67" s="24">
        <f t="shared" ref="H67:H68" si="96">G67*E67</f>
        <v>175.56000000000003</v>
      </c>
      <c r="I67" s="25">
        <f t="shared" ref="I67:I68" si="97">L$5</f>
        <v>75</v>
      </c>
      <c r="J67" s="26">
        <v>0.92400000000000004</v>
      </c>
      <c r="K67" s="24">
        <f t="shared" ref="K67:K68" si="98">J67*I67</f>
        <v>69.3</v>
      </c>
      <c r="L67" s="20">
        <f t="shared" ref="L67:L68" si="99">K67+H67</f>
        <v>244.86</v>
      </c>
    </row>
    <row r="68" spans="1:12" ht="15.75" customHeight="1" x14ac:dyDescent="0.3">
      <c r="A68" s="21">
        <v>5</v>
      </c>
      <c r="B68" s="17" t="s">
        <v>95</v>
      </c>
      <c r="C68" s="84">
        <v>185</v>
      </c>
      <c r="D68" s="12">
        <v>0.1</v>
      </c>
      <c r="E68" s="19">
        <f t="shared" si="91"/>
        <v>203.50000000000003</v>
      </c>
      <c r="F68" s="3" t="s">
        <v>4</v>
      </c>
      <c r="G68" s="65">
        <v>36.42</v>
      </c>
      <c r="H68" s="24">
        <f t="shared" si="96"/>
        <v>7411.4700000000012</v>
      </c>
      <c r="I68" s="25">
        <f t="shared" si="97"/>
        <v>75</v>
      </c>
      <c r="J68" s="26">
        <v>30.525000000000002</v>
      </c>
      <c r="K68" s="24">
        <f t="shared" si="98"/>
        <v>2289.375</v>
      </c>
      <c r="L68" s="20">
        <f t="shared" si="99"/>
        <v>9700.8450000000012</v>
      </c>
    </row>
    <row r="69" spans="1:12" ht="15.75" customHeight="1" x14ac:dyDescent="0.3">
      <c r="A69" s="21">
        <v>6</v>
      </c>
      <c r="B69" s="17" t="s">
        <v>96</v>
      </c>
      <c r="C69" s="84">
        <v>36</v>
      </c>
      <c r="D69" s="12">
        <v>0.1</v>
      </c>
      <c r="E69" s="19">
        <f t="shared" si="91"/>
        <v>39.6</v>
      </c>
      <c r="F69" s="3" t="s">
        <v>4</v>
      </c>
      <c r="G69" s="65">
        <v>61.93</v>
      </c>
      <c r="H69" s="24">
        <f t="shared" ref="H69" si="100">G69*E69</f>
        <v>2452.4279999999999</v>
      </c>
      <c r="I69" s="25">
        <f t="shared" ref="I69" si="101">L$5</f>
        <v>75</v>
      </c>
      <c r="J69" s="26">
        <v>6.7320000000000011</v>
      </c>
      <c r="K69" s="24">
        <f t="shared" ref="K69" si="102">J69*I69</f>
        <v>504.90000000000009</v>
      </c>
      <c r="L69" s="20">
        <f t="shared" ref="L69" si="103">K69+H69</f>
        <v>2957.328</v>
      </c>
    </row>
    <row r="70" spans="1:12" ht="15.75" customHeight="1" x14ac:dyDescent="0.3">
      <c r="A70" s="21">
        <v>7</v>
      </c>
      <c r="B70" s="17" t="s">
        <v>104</v>
      </c>
      <c r="C70" s="84">
        <v>36</v>
      </c>
      <c r="D70" s="12">
        <v>0.1</v>
      </c>
      <c r="E70" s="19">
        <f t="shared" si="91"/>
        <v>39.6</v>
      </c>
      <c r="F70" s="3" t="s">
        <v>4</v>
      </c>
      <c r="G70" s="65">
        <v>146.19999999999999</v>
      </c>
      <c r="H70" s="24">
        <f t="shared" ref="H70" si="104">G70*E70</f>
        <v>5789.5199999999995</v>
      </c>
      <c r="I70" s="25">
        <f t="shared" ref="I70" si="105">L$5</f>
        <v>75</v>
      </c>
      <c r="J70" s="26">
        <v>10.296000000000001</v>
      </c>
      <c r="K70" s="24">
        <f t="shared" ref="K70" si="106">J70*I70</f>
        <v>772.2</v>
      </c>
      <c r="L70" s="20">
        <f t="shared" ref="L70" si="107">K70+H70</f>
        <v>6561.7199999999993</v>
      </c>
    </row>
    <row r="71" spans="1:12" ht="15.75" customHeight="1" thickBot="1" x14ac:dyDescent="0.35">
      <c r="A71" s="32"/>
      <c r="B71" s="18"/>
      <c r="C71" s="84"/>
      <c r="D71" s="12"/>
      <c r="E71" s="19"/>
      <c r="F71" s="3"/>
      <c r="G71" s="3"/>
      <c r="H71" s="3"/>
      <c r="I71" s="3"/>
      <c r="J71" s="3"/>
      <c r="K71" s="3"/>
      <c r="L71" s="45"/>
    </row>
    <row r="72" spans="1:12" ht="15.75" customHeight="1" thickBot="1" x14ac:dyDescent="0.35">
      <c r="A72" s="105" t="s">
        <v>177</v>
      </c>
      <c r="B72" s="106"/>
      <c r="C72" s="83"/>
      <c r="D72" s="6"/>
      <c r="E72" s="16"/>
      <c r="F72" s="8"/>
      <c r="G72" s="3"/>
      <c r="H72" s="3"/>
      <c r="I72" s="3"/>
      <c r="J72" s="3"/>
      <c r="K72" s="3"/>
      <c r="L72" s="45"/>
    </row>
    <row r="73" spans="1:12" ht="50.25" customHeight="1" x14ac:dyDescent="0.3">
      <c r="A73" s="107" t="s">
        <v>226</v>
      </c>
      <c r="B73" s="108"/>
      <c r="C73" s="84"/>
      <c r="D73" s="12"/>
      <c r="E73" s="13"/>
      <c r="F73" s="3"/>
      <c r="G73" s="3"/>
      <c r="H73" s="3"/>
      <c r="I73" s="3"/>
      <c r="J73" s="3"/>
      <c r="K73" s="3"/>
      <c r="L73" s="45"/>
    </row>
    <row r="74" spans="1:12" ht="15.75" customHeight="1" x14ac:dyDescent="0.3">
      <c r="A74" s="21">
        <v>1</v>
      </c>
      <c r="B74" s="17" t="s">
        <v>178</v>
      </c>
      <c r="C74" s="84">
        <v>2903</v>
      </c>
      <c r="D74" s="12">
        <v>0.1</v>
      </c>
      <c r="E74" s="19">
        <f t="shared" ref="E74:E80" si="108">C74*(1+D74)</f>
        <v>3193.3</v>
      </c>
      <c r="F74" s="3" t="s">
        <v>4</v>
      </c>
      <c r="G74" s="65">
        <v>2.02</v>
      </c>
      <c r="H74" s="24">
        <f t="shared" ref="H74:H76" si="109">G74*E74</f>
        <v>6450.4660000000003</v>
      </c>
      <c r="I74" s="25">
        <f t="shared" ref="I74:I76" si="110">L$5</f>
        <v>75</v>
      </c>
      <c r="J74" s="26">
        <v>127.73200000000001</v>
      </c>
      <c r="K74" s="24">
        <f t="shared" ref="K74:K76" si="111">J74*I74</f>
        <v>9579.9000000000015</v>
      </c>
      <c r="L74" s="20">
        <f t="shared" ref="L74:L76" si="112">K74+H74</f>
        <v>16030.366000000002</v>
      </c>
    </row>
    <row r="75" spans="1:12" ht="15.75" customHeight="1" x14ac:dyDescent="0.3">
      <c r="A75" s="21">
        <v>2</v>
      </c>
      <c r="B75" s="17" t="s">
        <v>179</v>
      </c>
      <c r="C75" s="84">
        <v>1163</v>
      </c>
      <c r="D75" s="12">
        <v>0.1</v>
      </c>
      <c r="E75" s="19">
        <f t="shared" si="108"/>
        <v>1279.3000000000002</v>
      </c>
      <c r="F75" s="3" t="s">
        <v>4</v>
      </c>
      <c r="G75" s="65">
        <v>1.45</v>
      </c>
      <c r="H75" s="24">
        <f t="shared" si="109"/>
        <v>1854.9850000000001</v>
      </c>
      <c r="I75" s="25">
        <f t="shared" si="110"/>
        <v>75</v>
      </c>
      <c r="J75" s="26">
        <v>51.172000000000011</v>
      </c>
      <c r="K75" s="24">
        <f t="shared" si="111"/>
        <v>3837.900000000001</v>
      </c>
      <c r="L75" s="20">
        <f t="shared" si="112"/>
        <v>5692.8850000000011</v>
      </c>
    </row>
    <row r="76" spans="1:12" ht="15.75" customHeight="1" x14ac:dyDescent="0.3">
      <c r="A76" s="21">
        <v>3</v>
      </c>
      <c r="B76" s="17" t="s">
        <v>180</v>
      </c>
      <c r="C76" s="84">
        <v>3085</v>
      </c>
      <c r="D76" s="12">
        <v>0.1</v>
      </c>
      <c r="E76" s="19">
        <f t="shared" si="108"/>
        <v>3393.5000000000005</v>
      </c>
      <c r="F76" s="3" t="s">
        <v>4</v>
      </c>
      <c r="G76" s="65">
        <v>1.885</v>
      </c>
      <c r="H76" s="24">
        <f t="shared" si="109"/>
        <v>6396.7475000000013</v>
      </c>
      <c r="I76" s="25">
        <f t="shared" si="110"/>
        <v>75</v>
      </c>
      <c r="J76" s="26">
        <v>135.74</v>
      </c>
      <c r="K76" s="24">
        <f t="shared" si="111"/>
        <v>10180.5</v>
      </c>
      <c r="L76" s="20">
        <f t="shared" si="112"/>
        <v>16577.247500000001</v>
      </c>
    </row>
    <row r="77" spans="1:12" ht="15.75" customHeight="1" x14ac:dyDescent="0.3">
      <c r="A77" s="21">
        <v>4</v>
      </c>
      <c r="B77" s="17" t="s">
        <v>282</v>
      </c>
      <c r="C77" s="84">
        <v>14</v>
      </c>
      <c r="D77" s="12">
        <v>0.1</v>
      </c>
      <c r="E77" s="19">
        <f t="shared" si="108"/>
        <v>15.400000000000002</v>
      </c>
      <c r="F77" s="3" t="s">
        <v>4</v>
      </c>
      <c r="G77" s="65">
        <v>2.3199999999999998</v>
      </c>
      <c r="H77" s="24">
        <f t="shared" ref="H77:H78" si="113">G77*E77</f>
        <v>35.728000000000002</v>
      </c>
      <c r="I77" s="25">
        <f t="shared" ref="I77:I78" si="114">L$5</f>
        <v>75</v>
      </c>
      <c r="J77" s="26">
        <v>0.6160000000000001</v>
      </c>
      <c r="K77" s="24">
        <f t="shared" ref="K77:K78" si="115">J77*I77</f>
        <v>46.20000000000001</v>
      </c>
      <c r="L77" s="20">
        <f t="shared" ref="L77:L78" si="116">K77+H77</f>
        <v>81.928000000000011</v>
      </c>
    </row>
    <row r="78" spans="1:12" ht="15.75" customHeight="1" x14ac:dyDescent="0.3">
      <c r="A78" s="21">
        <v>5</v>
      </c>
      <c r="B78" s="17" t="s">
        <v>95</v>
      </c>
      <c r="C78" s="84">
        <v>185</v>
      </c>
      <c r="D78" s="12">
        <v>0.1</v>
      </c>
      <c r="E78" s="19">
        <f t="shared" si="108"/>
        <v>203.50000000000003</v>
      </c>
      <c r="F78" s="3" t="s">
        <v>4</v>
      </c>
      <c r="G78" s="65">
        <v>2.78</v>
      </c>
      <c r="H78" s="24">
        <f t="shared" si="113"/>
        <v>565.73</v>
      </c>
      <c r="I78" s="25">
        <f t="shared" si="114"/>
        <v>75</v>
      </c>
      <c r="J78" s="26">
        <v>10.175000000000002</v>
      </c>
      <c r="K78" s="24">
        <f t="shared" si="115"/>
        <v>763.12500000000023</v>
      </c>
      <c r="L78" s="20">
        <f t="shared" si="116"/>
        <v>1328.8550000000002</v>
      </c>
    </row>
    <row r="79" spans="1:12" ht="15.75" customHeight="1" x14ac:dyDescent="0.3">
      <c r="A79" s="21">
        <v>6</v>
      </c>
      <c r="B79" s="17" t="s">
        <v>181</v>
      </c>
      <c r="C79" s="84">
        <v>36</v>
      </c>
      <c r="D79" s="12">
        <v>0.1</v>
      </c>
      <c r="E79" s="19">
        <f t="shared" si="108"/>
        <v>39.6</v>
      </c>
      <c r="F79" s="3" t="s">
        <v>4</v>
      </c>
      <c r="G79" s="65">
        <v>3.45</v>
      </c>
      <c r="H79" s="24">
        <f t="shared" ref="H79" si="117">G79*E79</f>
        <v>136.62</v>
      </c>
      <c r="I79" s="25">
        <f t="shared" ref="I79" si="118">L$5</f>
        <v>75</v>
      </c>
      <c r="J79" s="26">
        <v>2.3759999999999999</v>
      </c>
      <c r="K79" s="24">
        <f t="shared" ref="K79" si="119">J79*I79</f>
        <v>178.2</v>
      </c>
      <c r="L79" s="20">
        <f t="shared" ref="L79" si="120">K79+H79</f>
        <v>314.82</v>
      </c>
    </row>
    <row r="80" spans="1:12" ht="15.75" customHeight="1" x14ac:dyDescent="0.3">
      <c r="A80" s="21">
        <v>7</v>
      </c>
      <c r="B80" s="17" t="s">
        <v>182</v>
      </c>
      <c r="C80" s="84">
        <v>36</v>
      </c>
      <c r="D80" s="12">
        <v>0.1</v>
      </c>
      <c r="E80" s="19">
        <f t="shared" si="108"/>
        <v>39.6</v>
      </c>
      <c r="F80" s="3" t="s">
        <v>4</v>
      </c>
      <c r="G80" s="65">
        <v>4.78</v>
      </c>
      <c r="H80" s="24">
        <f t="shared" ref="H80" si="121">G80*E80</f>
        <v>189.28800000000001</v>
      </c>
      <c r="I80" s="25">
        <f t="shared" ref="I80" si="122">L$5</f>
        <v>75</v>
      </c>
      <c r="J80" s="26">
        <v>2.7720000000000002</v>
      </c>
      <c r="K80" s="24">
        <f t="shared" ref="K80" si="123">J80*I80</f>
        <v>207.9</v>
      </c>
      <c r="L80" s="20">
        <f t="shared" ref="L80" si="124">K80+H80</f>
        <v>397.18799999999999</v>
      </c>
    </row>
    <row r="81" spans="1:12" ht="15.75" customHeight="1" thickBot="1" x14ac:dyDescent="0.35">
      <c r="A81" s="21"/>
      <c r="B81" s="17"/>
      <c r="C81" s="84"/>
      <c r="D81" s="12"/>
      <c r="E81" s="19"/>
      <c r="F81" s="3"/>
      <c r="G81" s="3"/>
      <c r="H81" s="3"/>
      <c r="I81" s="3"/>
      <c r="J81" s="3"/>
      <c r="K81" s="3"/>
      <c r="L81" s="45"/>
    </row>
    <row r="82" spans="1:12" ht="15.75" customHeight="1" thickBot="1" x14ac:dyDescent="0.35">
      <c r="A82" s="105" t="s">
        <v>34</v>
      </c>
      <c r="B82" s="106"/>
      <c r="C82" s="84"/>
      <c r="D82" s="12"/>
      <c r="E82" s="19"/>
      <c r="F82" s="3"/>
      <c r="G82" s="3"/>
      <c r="H82" s="3"/>
      <c r="I82" s="3"/>
      <c r="J82" s="3"/>
      <c r="K82" s="3"/>
      <c r="L82" s="45"/>
    </row>
    <row r="83" spans="1:12" ht="15.75" customHeight="1" x14ac:dyDescent="0.3">
      <c r="A83" s="113" t="s">
        <v>184</v>
      </c>
      <c r="B83" s="114"/>
      <c r="C83" s="84"/>
      <c r="D83" s="12"/>
      <c r="E83" s="19"/>
      <c r="F83" s="3"/>
      <c r="G83" s="3"/>
      <c r="H83" s="3"/>
      <c r="I83" s="3"/>
      <c r="J83" s="3"/>
      <c r="K83" s="3"/>
      <c r="L83" s="45"/>
    </row>
    <row r="84" spans="1:12" ht="15.75" customHeight="1" x14ac:dyDescent="0.3">
      <c r="A84" s="21">
        <v>1</v>
      </c>
      <c r="B84" s="17" t="s">
        <v>97</v>
      </c>
      <c r="C84" s="84">
        <v>2840</v>
      </c>
      <c r="D84" s="12">
        <v>0.1</v>
      </c>
      <c r="E84" s="19">
        <f t="shared" ref="E84" si="125">C84*(1+D84)</f>
        <v>3124.0000000000005</v>
      </c>
      <c r="F84" s="3" t="s">
        <v>4</v>
      </c>
      <c r="G84" s="65">
        <v>6.07</v>
      </c>
      <c r="H84" s="24">
        <f t="shared" ref="H84:H87" si="126">G84*E84</f>
        <v>18962.680000000004</v>
      </c>
      <c r="I84" s="25">
        <f t="shared" ref="I84:I87" si="127">L$5</f>
        <v>75</v>
      </c>
      <c r="J84" s="26">
        <v>156.20000000000005</v>
      </c>
      <c r="K84" s="24">
        <f t="shared" ref="K84:K87" si="128">J84*I84</f>
        <v>11715.000000000004</v>
      </c>
      <c r="L84" s="20">
        <f t="shared" ref="L84:L87" si="129">K84+H84</f>
        <v>30677.680000000008</v>
      </c>
    </row>
    <row r="85" spans="1:12" ht="15.75" customHeight="1" x14ac:dyDescent="0.3">
      <c r="A85" s="21">
        <v>2</v>
      </c>
      <c r="B85" s="17" t="s">
        <v>66</v>
      </c>
      <c r="C85" s="84">
        <v>1156</v>
      </c>
      <c r="D85" s="12">
        <v>0.1</v>
      </c>
      <c r="E85" s="19">
        <f t="shared" ref="E85:E86" si="130">C85*(1+D85)</f>
        <v>1271.6000000000001</v>
      </c>
      <c r="F85" s="3" t="s">
        <v>4</v>
      </c>
      <c r="G85" s="65">
        <v>2.61</v>
      </c>
      <c r="H85" s="24">
        <f t="shared" si="126"/>
        <v>3318.8760000000002</v>
      </c>
      <c r="I85" s="25">
        <f t="shared" si="127"/>
        <v>75</v>
      </c>
      <c r="J85" s="26">
        <v>50.864000000000004</v>
      </c>
      <c r="K85" s="24">
        <f t="shared" si="128"/>
        <v>3814.8</v>
      </c>
      <c r="L85" s="20">
        <f t="shared" si="129"/>
        <v>7133.6760000000004</v>
      </c>
    </row>
    <row r="86" spans="1:12" ht="15.75" customHeight="1" x14ac:dyDescent="0.3">
      <c r="A86" s="21">
        <v>3</v>
      </c>
      <c r="B86" s="17" t="s">
        <v>100</v>
      </c>
      <c r="C86" s="84">
        <v>2658</v>
      </c>
      <c r="D86" s="12">
        <v>0.1</v>
      </c>
      <c r="E86" s="19">
        <f t="shared" si="130"/>
        <v>2923.8</v>
      </c>
      <c r="F86" s="3" t="s">
        <v>4</v>
      </c>
      <c r="G86" s="65">
        <v>4.21</v>
      </c>
      <c r="H86" s="24">
        <f t="shared" si="126"/>
        <v>12309.198</v>
      </c>
      <c r="I86" s="25">
        <f t="shared" si="127"/>
        <v>75</v>
      </c>
      <c r="J86" s="26">
        <v>116.95200000000001</v>
      </c>
      <c r="K86" s="24">
        <f t="shared" si="128"/>
        <v>8771.4000000000015</v>
      </c>
      <c r="L86" s="20">
        <f t="shared" si="129"/>
        <v>21080.598000000002</v>
      </c>
    </row>
    <row r="87" spans="1:12" ht="15.75" customHeight="1" x14ac:dyDescent="0.3">
      <c r="A87" s="21">
        <v>4</v>
      </c>
      <c r="B87" s="17" t="s">
        <v>106</v>
      </c>
      <c r="C87" s="84">
        <v>184</v>
      </c>
      <c r="D87" s="12">
        <v>0.1</v>
      </c>
      <c r="E87" s="19">
        <f t="shared" ref="E87" si="131">C87*(1+D87)</f>
        <v>202.4</v>
      </c>
      <c r="F87" s="3" t="s">
        <v>4</v>
      </c>
      <c r="G87" s="65">
        <v>36.42</v>
      </c>
      <c r="H87" s="24">
        <f t="shared" si="126"/>
        <v>7371.4080000000004</v>
      </c>
      <c r="I87" s="25">
        <f t="shared" si="127"/>
        <v>75</v>
      </c>
      <c r="J87" s="26">
        <v>30.36</v>
      </c>
      <c r="K87" s="24">
        <f t="shared" si="128"/>
        <v>2277</v>
      </c>
      <c r="L87" s="20">
        <f t="shared" si="129"/>
        <v>9648.4079999999994</v>
      </c>
    </row>
    <row r="88" spans="1:12" ht="15.75" customHeight="1" thickBot="1" x14ac:dyDescent="0.35">
      <c r="A88" s="21"/>
      <c r="B88" s="17"/>
      <c r="C88" s="84"/>
      <c r="D88" s="12"/>
      <c r="E88" s="19"/>
      <c r="F88" s="3"/>
      <c r="G88" s="3"/>
      <c r="H88" s="3"/>
      <c r="I88" s="3"/>
      <c r="J88" s="3"/>
      <c r="K88" s="3"/>
      <c r="L88" s="45"/>
    </row>
    <row r="89" spans="1:12" ht="15.75" customHeight="1" thickBot="1" x14ac:dyDescent="0.35">
      <c r="A89" s="105" t="s">
        <v>185</v>
      </c>
      <c r="B89" s="106"/>
      <c r="C89" s="84"/>
      <c r="D89" s="12"/>
      <c r="E89" s="19"/>
      <c r="F89" s="3"/>
      <c r="G89" s="3"/>
      <c r="H89" s="3"/>
      <c r="I89" s="3"/>
      <c r="J89" s="3"/>
      <c r="K89" s="3"/>
      <c r="L89" s="45"/>
    </row>
    <row r="90" spans="1:12" ht="48" customHeight="1" x14ac:dyDescent="0.3">
      <c r="A90" s="109" t="s">
        <v>226</v>
      </c>
      <c r="B90" s="110"/>
      <c r="C90" s="84"/>
      <c r="D90" s="12"/>
      <c r="E90" s="19"/>
      <c r="F90" s="3"/>
      <c r="G90" s="3"/>
      <c r="H90" s="3"/>
      <c r="I90" s="3"/>
      <c r="J90" s="3"/>
      <c r="K90" s="3"/>
      <c r="L90" s="45"/>
    </row>
    <row r="91" spans="1:12" ht="14.25" customHeight="1" x14ac:dyDescent="0.3">
      <c r="A91" s="21">
        <v>1</v>
      </c>
      <c r="B91" s="17" t="s">
        <v>186</v>
      </c>
      <c r="C91" s="84">
        <v>2840</v>
      </c>
      <c r="D91" s="12">
        <v>0.1</v>
      </c>
      <c r="E91" s="19">
        <f t="shared" ref="E91:E93" si="132">C91*(1+D91)</f>
        <v>3124.0000000000005</v>
      </c>
      <c r="F91" s="3" t="s">
        <v>4</v>
      </c>
      <c r="G91" s="65">
        <v>2.02</v>
      </c>
      <c r="H91" s="24">
        <f t="shared" ref="H91:H93" si="133">G91*E91</f>
        <v>6310.4800000000014</v>
      </c>
      <c r="I91" s="25">
        <f t="shared" ref="I91:I93" si="134">L$5</f>
        <v>75</v>
      </c>
      <c r="J91" s="26">
        <v>124.96000000000002</v>
      </c>
      <c r="K91" s="24">
        <f t="shared" ref="K91:K93" si="135">J91*I91</f>
        <v>9372.0000000000018</v>
      </c>
      <c r="L91" s="20">
        <f t="shared" ref="L91:L93" si="136">K91+H91</f>
        <v>15682.480000000003</v>
      </c>
    </row>
    <row r="92" spans="1:12" ht="15.75" customHeight="1" x14ac:dyDescent="0.3">
      <c r="A92" s="21">
        <v>2</v>
      </c>
      <c r="B92" s="17" t="s">
        <v>187</v>
      </c>
      <c r="C92" s="84">
        <v>1156</v>
      </c>
      <c r="D92" s="12">
        <v>0.1</v>
      </c>
      <c r="E92" s="19">
        <f t="shared" si="132"/>
        <v>1271.6000000000001</v>
      </c>
      <c r="F92" s="3" t="s">
        <v>4</v>
      </c>
      <c r="G92" s="65">
        <v>1.45</v>
      </c>
      <c r="H92" s="24">
        <f t="shared" si="133"/>
        <v>1843.8200000000002</v>
      </c>
      <c r="I92" s="25">
        <f t="shared" si="134"/>
        <v>75</v>
      </c>
      <c r="J92" s="26">
        <v>50.864000000000004</v>
      </c>
      <c r="K92" s="24">
        <f t="shared" si="135"/>
        <v>3814.8</v>
      </c>
      <c r="L92" s="20">
        <f t="shared" si="136"/>
        <v>5658.6200000000008</v>
      </c>
    </row>
    <row r="93" spans="1:12" ht="15.75" customHeight="1" x14ac:dyDescent="0.3">
      <c r="A93" s="21">
        <v>3</v>
      </c>
      <c r="B93" s="17" t="s">
        <v>188</v>
      </c>
      <c r="C93" s="84">
        <v>2658</v>
      </c>
      <c r="D93" s="12">
        <v>0.1</v>
      </c>
      <c r="E93" s="19">
        <f t="shared" si="132"/>
        <v>2923.8</v>
      </c>
      <c r="F93" s="3" t="s">
        <v>4</v>
      </c>
      <c r="G93" s="65">
        <v>1.885</v>
      </c>
      <c r="H93" s="24">
        <f t="shared" si="133"/>
        <v>5511.3630000000003</v>
      </c>
      <c r="I93" s="25">
        <f t="shared" si="134"/>
        <v>75</v>
      </c>
      <c r="J93" s="26">
        <v>116.95200000000001</v>
      </c>
      <c r="K93" s="24">
        <f t="shared" si="135"/>
        <v>8771.4000000000015</v>
      </c>
      <c r="L93" s="20">
        <f t="shared" si="136"/>
        <v>14282.763000000003</v>
      </c>
    </row>
    <row r="94" spans="1:12" ht="15.75" customHeight="1" x14ac:dyDescent="0.3">
      <c r="A94" s="21">
        <v>4</v>
      </c>
      <c r="B94" s="17" t="s">
        <v>283</v>
      </c>
      <c r="C94" s="84">
        <v>184</v>
      </c>
      <c r="D94" s="12">
        <v>0.1</v>
      </c>
      <c r="E94" s="19">
        <f t="shared" ref="E94" si="137">C94*(1+D94)</f>
        <v>202.4</v>
      </c>
      <c r="F94" s="3" t="s">
        <v>4</v>
      </c>
      <c r="G94" s="65">
        <v>2.78</v>
      </c>
      <c r="H94" s="24">
        <f t="shared" ref="H94" si="138">G94*E94</f>
        <v>562.67200000000003</v>
      </c>
      <c r="I94" s="25">
        <f t="shared" ref="I94" si="139">L$5</f>
        <v>75</v>
      </c>
      <c r="J94" s="26">
        <v>10.120000000000001</v>
      </c>
      <c r="K94" s="24">
        <f t="shared" ref="K94" si="140">J94*I94</f>
        <v>759.00000000000011</v>
      </c>
      <c r="L94" s="20">
        <f t="shared" ref="L94" si="141">K94+H94</f>
        <v>1321.672</v>
      </c>
    </row>
    <row r="95" spans="1:12" ht="15.75" customHeight="1" thickBot="1" x14ac:dyDescent="0.35">
      <c r="A95" s="21"/>
      <c r="B95" s="17"/>
      <c r="C95" s="84"/>
      <c r="D95" s="12"/>
      <c r="E95" s="19"/>
      <c r="F95" s="3"/>
      <c r="G95" s="3"/>
      <c r="H95" s="3"/>
      <c r="I95" s="3"/>
      <c r="J95" s="3"/>
      <c r="K95" s="3"/>
      <c r="L95" s="45"/>
    </row>
    <row r="96" spans="1:12" ht="15.75" customHeight="1" thickBot="1" x14ac:dyDescent="0.35">
      <c r="A96" s="105" t="s">
        <v>35</v>
      </c>
      <c r="B96" s="106"/>
      <c r="C96" s="75"/>
      <c r="D96" s="12"/>
      <c r="E96" s="13"/>
      <c r="F96" s="14"/>
      <c r="G96" s="22"/>
      <c r="H96" s="22"/>
      <c r="I96" s="23"/>
      <c r="J96" s="24"/>
      <c r="K96" s="25"/>
      <c r="L96" s="51"/>
    </row>
    <row r="97" spans="1:12" ht="15.75" customHeight="1" thickBot="1" x14ac:dyDescent="0.35">
      <c r="A97" s="105" t="s">
        <v>26</v>
      </c>
      <c r="B97" s="106"/>
      <c r="C97" s="75"/>
      <c r="D97" s="12"/>
      <c r="E97" s="13"/>
      <c r="F97" s="14"/>
      <c r="G97" s="22"/>
      <c r="H97" s="22"/>
      <c r="I97" s="23"/>
      <c r="J97" s="24"/>
      <c r="K97" s="25"/>
      <c r="L97" s="51"/>
    </row>
    <row r="98" spans="1:12" ht="15.75" customHeight="1" x14ac:dyDescent="0.3">
      <c r="A98" s="21">
        <v>1</v>
      </c>
      <c r="B98" s="17" t="s">
        <v>61</v>
      </c>
      <c r="C98" s="75">
        <v>441</v>
      </c>
      <c r="D98" s="12">
        <v>0</v>
      </c>
      <c r="E98" s="13">
        <f t="shared" ref="E98" si="142">C98*(1+D98)</f>
        <v>441</v>
      </c>
      <c r="F98" s="14" t="s">
        <v>3</v>
      </c>
      <c r="G98" s="65">
        <v>18.11</v>
      </c>
      <c r="H98" s="24">
        <f t="shared" ref="H98" si="143">G98*E98</f>
        <v>7986.5099999999993</v>
      </c>
      <c r="I98" s="25">
        <f t="shared" ref="I98" si="144">L$5</f>
        <v>75</v>
      </c>
      <c r="J98" s="26">
        <v>220.5</v>
      </c>
      <c r="K98" s="24">
        <f t="shared" ref="K98" si="145">J98*I98</f>
        <v>16537.5</v>
      </c>
      <c r="L98" s="20">
        <f t="shared" ref="L98" si="146">K98+H98</f>
        <v>24524.01</v>
      </c>
    </row>
    <row r="99" spans="1:12" ht="15.75" customHeight="1" x14ac:dyDescent="0.3">
      <c r="A99" s="21">
        <v>2</v>
      </c>
      <c r="B99" s="17" t="s">
        <v>62</v>
      </c>
      <c r="C99" s="75">
        <v>560</v>
      </c>
      <c r="D99" s="12">
        <v>0</v>
      </c>
      <c r="E99" s="13">
        <f t="shared" ref="E99:E103" si="147">C99*(1+D99)</f>
        <v>560</v>
      </c>
      <c r="F99" s="14" t="s">
        <v>3</v>
      </c>
      <c r="G99" s="65">
        <v>3.35</v>
      </c>
      <c r="H99" s="24">
        <f t="shared" ref="H99:H103" si="148">G99*E99</f>
        <v>1876</v>
      </c>
      <c r="I99" s="25">
        <f t="shared" ref="I99:I103" si="149">L$5</f>
        <v>75</v>
      </c>
      <c r="J99" s="26">
        <v>224</v>
      </c>
      <c r="K99" s="24">
        <f t="shared" ref="K99:K103" si="150">J99*I99</f>
        <v>16800</v>
      </c>
      <c r="L99" s="20">
        <f t="shared" ref="L99:L103" si="151">K99+H99</f>
        <v>18676</v>
      </c>
    </row>
    <row r="100" spans="1:12" ht="15.75" customHeight="1" x14ac:dyDescent="0.3">
      <c r="A100" s="21">
        <v>3</v>
      </c>
      <c r="B100" s="17" t="s">
        <v>60</v>
      </c>
      <c r="C100" s="75">
        <v>1467</v>
      </c>
      <c r="D100" s="12">
        <v>0</v>
      </c>
      <c r="E100" s="13">
        <f t="shared" si="147"/>
        <v>1467</v>
      </c>
      <c r="F100" s="14" t="s">
        <v>3</v>
      </c>
      <c r="G100" s="65">
        <v>7.38</v>
      </c>
      <c r="H100" s="24">
        <f t="shared" si="148"/>
        <v>10826.46</v>
      </c>
      <c r="I100" s="25">
        <f t="shared" si="149"/>
        <v>75</v>
      </c>
      <c r="J100" s="26">
        <v>616.14</v>
      </c>
      <c r="K100" s="24">
        <f t="shared" si="150"/>
        <v>46210.5</v>
      </c>
      <c r="L100" s="20">
        <f t="shared" si="151"/>
        <v>57036.959999999999</v>
      </c>
    </row>
    <row r="101" spans="1:12" ht="15.75" customHeight="1" x14ac:dyDescent="0.3">
      <c r="A101" s="21">
        <v>4</v>
      </c>
      <c r="B101" s="17" t="s">
        <v>49</v>
      </c>
      <c r="C101" s="75">
        <v>10</v>
      </c>
      <c r="D101" s="12">
        <v>0</v>
      </c>
      <c r="E101" s="13">
        <f t="shared" ref="E101" si="152">C101*(1+D101)</f>
        <v>10</v>
      </c>
      <c r="F101" s="14" t="s">
        <v>3</v>
      </c>
      <c r="G101" s="65">
        <v>197.39</v>
      </c>
      <c r="H101" s="24">
        <f t="shared" ref="H101" si="153">G101*E101</f>
        <v>1973.8999999999999</v>
      </c>
      <c r="I101" s="25">
        <f t="shared" ref="I101" si="154">L$5</f>
        <v>75</v>
      </c>
      <c r="J101" s="26">
        <v>15</v>
      </c>
      <c r="K101" s="24">
        <f t="shared" ref="K101" si="155">J101*I101</f>
        <v>1125</v>
      </c>
      <c r="L101" s="20">
        <f t="shared" ref="L101" si="156">K101+H101</f>
        <v>3098.8999999999996</v>
      </c>
    </row>
    <row r="102" spans="1:12" ht="15.75" customHeight="1" x14ac:dyDescent="0.3">
      <c r="A102" s="21">
        <v>5</v>
      </c>
      <c r="B102" s="17" t="s">
        <v>43</v>
      </c>
      <c r="C102" s="75">
        <v>2</v>
      </c>
      <c r="D102" s="12">
        <v>0</v>
      </c>
      <c r="E102" s="13">
        <f t="shared" si="147"/>
        <v>2</v>
      </c>
      <c r="F102" s="14" t="s">
        <v>3</v>
      </c>
      <c r="G102" s="65">
        <v>432.77</v>
      </c>
      <c r="H102" s="24">
        <f t="shared" si="148"/>
        <v>865.54</v>
      </c>
      <c r="I102" s="25">
        <f t="shared" si="149"/>
        <v>75</v>
      </c>
      <c r="J102" s="26">
        <v>3.4</v>
      </c>
      <c r="K102" s="24">
        <f t="shared" si="150"/>
        <v>255</v>
      </c>
      <c r="L102" s="20">
        <f t="shared" si="151"/>
        <v>1120.54</v>
      </c>
    </row>
    <row r="103" spans="1:12" ht="15.75" customHeight="1" x14ac:dyDescent="0.3">
      <c r="A103" s="21">
        <v>6</v>
      </c>
      <c r="B103" s="17" t="s">
        <v>70</v>
      </c>
      <c r="C103" s="75">
        <v>2</v>
      </c>
      <c r="D103" s="12">
        <v>0</v>
      </c>
      <c r="E103" s="13">
        <f t="shared" si="147"/>
        <v>2</v>
      </c>
      <c r="F103" s="14" t="s">
        <v>3</v>
      </c>
      <c r="G103" s="65">
        <v>2265.35</v>
      </c>
      <c r="H103" s="24">
        <f t="shared" si="148"/>
        <v>4530.7</v>
      </c>
      <c r="I103" s="25">
        <f t="shared" si="149"/>
        <v>75</v>
      </c>
      <c r="J103" s="26">
        <v>5.08</v>
      </c>
      <c r="K103" s="24">
        <f t="shared" si="150"/>
        <v>381</v>
      </c>
      <c r="L103" s="20">
        <f t="shared" si="151"/>
        <v>4911.7</v>
      </c>
    </row>
    <row r="104" spans="1:12" ht="15.75" customHeight="1" thickBot="1" x14ac:dyDescent="0.35">
      <c r="A104" s="21"/>
      <c r="B104" s="17"/>
      <c r="C104" s="75"/>
      <c r="D104" s="12"/>
      <c r="E104" s="13"/>
      <c r="F104" s="14"/>
      <c r="G104" s="65"/>
      <c r="H104" s="24"/>
      <c r="I104" s="25"/>
      <c r="J104" s="26"/>
      <c r="K104" s="24"/>
      <c r="L104" s="20"/>
    </row>
    <row r="105" spans="1:12" ht="15.75" customHeight="1" thickBot="1" x14ac:dyDescent="0.35">
      <c r="A105" s="105" t="s">
        <v>69</v>
      </c>
      <c r="B105" s="106"/>
      <c r="C105" s="75"/>
      <c r="D105" s="12"/>
      <c r="E105" s="13"/>
      <c r="F105" s="13"/>
      <c r="G105" s="65"/>
      <c r="H105" s="24"/>
      <c r="I105" s="25"/>
      <c r="J105" s="26"/>
      <c r="K105" s="24"/>
      <c r="L105" s="20"/>
    </row>
    <row r="106" spans="1:12" ht="15.75" customHeight="1" x14ac:dyDescent="0.3">
      <c r="A106" s="21">
        <v>1</v>
      </c>
      <c r="B106" s="17" t="s">
        <v>49</v>
      </c>
      <c r="C106" s="75">
        <v>4</v>
      </c>
      <c r="D106" s="12">
        <v>0</v>
      </c>
      <c r="E106" s="13">
        <f t="shared" ref="E106:E107" si="157">C106*(1+D106)</f>
        <v>4</v>
      </c>
      <c r="F106" s="13" t="s">
        <v>3</v>
      </c>
      <c r="G106" s="65">
        <v>191.99</v>
      </c>
      <c r="H106" s="24">
        <f t="shared" ref="H106:H107" si="158">G106*E106</f>
        <v>767.96</v>
      </c>
      <c r="I106" s="25">
        <f t="shared" ref="I106:I107" si="159">L$5</f>
        <v>75</v>
      </c>
      <c r="J106" s="26">
        <v>6</v>
      </c>
      <c r="K106" s="24">
        <f t="shared" ref="K106:K107" si="160">J106*I106</f>
        <v>450</v>
      </c>
      <c r="L106" s="20">
        <f t="shared" ref="L106:L107" si="161">K106+H106</f>
        <v>1217.96</v>
      </c>
    </row>
    <row r="107" spans="1:12" ht="15.75" customHeight="1" x14ac:dyDescent="0.3">
      <c r="A107" s="21">
        <v>2</v>
      </c>
      <c r="B107" s="17" t="s">
        <v>61</v>
      </c>
      <c r="C107" s="75">
        <v>2</v>
      </c>
      <c r="D107" s="12">
        <v>0</v>
      </c>
      <c r="E107" s="13">
        <f t="shared" si="157"/>
        <v>2</v>
      </c>
      <c r="F107" s="13" t="s">
        <v>3</v>
      </c>
      <c r="G107" s="65">
        <v>26.29</v>
      </c>
      <c r="H107" s="24">
        <f t="shared" si="158"/>
        <v>52.58</v>
      </c>
      <c r="I107" s="25">
        <f t="shared" si="159"/>
        <v>75</v>
      </c>
      <c r="J107" s="26">
        <v>1</v>
      </c>
      <c r="K107" s="24">
        <f t="shared" si="160"/>
        <v>75</v>
      </c>
      <c r="L107" s="20">
        <f t="shared" si="161"/>
        <v>127.58</v>
      </c>
    </row>
    <row r="108" spans="1:12" ht="15.75" customHeight="1" thickBot="1" x14ac:dyDescent="0.35">
      <c r="A108" s="21"/>
      <c r="B108" s="17"/>
      <c r="C108" s="75"/>
      <c r="D108" s="12"/>
      <c r="E108" s="13"/>
      <c r="F108" s="14"/>
      <c r="G108" s="22"/>
      <c r="H108" s="22"/>
      <c r="I108" s="23"/>
      <c r="J108" s="24"/>
      <c r="K108" s="25"/>
      <c r="L108" s="51"/>
    </row>
    <row r="109" spans="1:12" ht="15.75" customHeight="1" thickBot="1" x14ac:dyDescent="0.35">
      <c r="A109" s="105" t="s">
        <v>29</v>
      </c>
      <c r="B109" s="106"/>
      <c r="C109" s="75"/>
      <c r="D109" s="12"/>
      <c r="E109" s="13"/>
      <c r="F109" s="14"/>
      <c r="G109" s="22"/>
      <c r="H109" s="22"/>
      <c r="I109" s="23"/>
      <c r="J109" s="24"/>
      <c r="K109" s="25"/>
      <c r="L109" s="51"/>
    </row>
    <row r="110" spans="1:12" ht="15.75" customHeight="1" x14ac:dyDescent="0.3">
      <c r="A110" s="21">
        <v>1</v>
      </c>
      <c r="B110" s="17" t="s">
        <v>98</v>
      </c>
      <c r="C110" s="75">
        <v>921</v>
      </c>
      <c r="D110" s="12">
        <v>0</v>
      </c>
      <c r="E110" s="13">
        <f t="shared" ref="E110:E113" si="162">C110*(1+D110)</f>
        <v>921</v>
      </c>
      <c r="F110" s="13" t="s">
        <v>3</v>
      </c>
      <c r="G110" s="65">
        <v>49.42</v>
      </c>
      <c r="H110" s="24">
        <f t="shared" ref="H110" si="163">G110*E110</f>
        <v>45515.82</v>
      </c>
      <c r="I110" s="25">
        <f t="shared" ref="I110" si="164">L$5</f>
        <v>75</v>
      </c>
      <c r="J110" s="26">
        <v>690.75</v>
      </c>
      <c r="K110" s="24">
        <f t="shared" ref="K110" si="165">J110*I110</f>
        <v>51806.25</v>
      </c>
      <c r="L110" s="20">
        <f t="shared" ref="L110" si="166">K110+H110</f>
        <v>97322.07</v>
      </c>
    </row>
    <row r="111" spans="1:12" ht="15.75" customHeight="1" x14ac:dyDescent="0.3">
      <c r="A111" s="21">
        <v>2</v>
      </c>
      <c r="B111" s="17" t="s">
        <v>99</v>
      </c>
      <c r="C111" s="75">
        <v>440</v>
      </c>
      <c r="D111" s="12">
        <v>0</v>
      </c>
      <c r="E111" s="13">
        <f t="shared" si="162"/>
        <v>440</v>
      </c>
      <c r="F111" s="13" t="s">
        <v>3</v>
      </c>
      <c r="G111" s="65">
        <v>49.42</v>
      </c>
      <c r="H111" s="24">
        <f t="shared" ref="H111" si="167">G111*E111</f>
        <v>21744.799999999999</v>
      </c>
      <c r="I111" s="25">
        <f t="shared" ref="I111" si="168">L$5</f>
        <v>75</v>
      </c>
      <c r="J111" s="26">
        <v>330</v>
      </c>
      <c r="K111" s="24">
        <f t="shared" ref="K111" si="169">J111*I111</f>
        <v>24750</v>
      </c>
      <c r="L111" s="20">
        <f t="shared" ref="L111" si="170">K111+H111</f>
        <v>46494.8</v>
      </c>
    </row>
    <row r="112" spans="1:12" ht="15.75" customHeight="1" x14ac:dyDescent="0.3">
      <c r="A112" s="21">
        <v>3</v>
      </c>
      <c r="B112" s="17" t="s">
        <v>284</v>
      </c>
      <c r="C112" s="75">
        <v>166</v>
      </c>
      <c r="D112" s="12">
        <v>0</v>
      </c>
      <c r="E112" s="13">
        <f t="shared" si="162"/>
        <v>166</v>
      </c>
      <c r="F112" s="13" t="s">
        <v>3</v>
      </c>
      <c r="G112" s="65">
        <v>41.52</v>
      </c>
      <c r="H112" s="24">
        <f t="shared" ref="H112:H113" si="171">G112*E112</f>
        <v>6892.3200000000006</v>
      </c>
      <c r="I112" s="25">
        <f t="shared" ref="I112:I113" si="172">L$5</f>
        <v>75</v>
      </c>
      <c r="J112" s="26">
        <v>124.5</v>
      </c>
      <c r="K112" s="24">
        <f t="shared" ref="K112:K113" si="173">J112*I112</f>
        <v>9337.5</v>
      </c>
      <c r="L112" s="20">
        <f t="shared" ref="L112:L113" si="174">K112+H112</f>
        <v>16229.82</v>
      </c>
    </row>
    <row r="113" spans="1:12" ht="15.75" customHeight="1" x14ac:dyDescent="0.3">
      <c r="A113" s="21">
        <v>4</v>
      </c>
      <c r="B113" s="17" t="s">
        <v>285</v>
      </c>
      <c r="C113" s="75">
        <v>13</v>
      </c>
      <c r="D113" s="12">
        <v>0</v>
      </c>
      <c r="E113" s="13">
        <f t="shared" si="162"/>
        <v>13</v>
      </c>
      <c r="F113" s="13" t="s">
        <v>3</v>
      </c>
      <c r="G113" s="65">
        <v>299.08999999999997</v>
      </c>
      <c r="H113" s="24">
        <f t="shared" si="171"/>
        <v>3888.1699999999996</v>
      </c>
      <c r="I113" s="25">
        <f t="shared" si="172"/>
        <v>75</v>
      </c>
      <c r="J113" s="26">
        <v>29.25</v>
      </c>
      <c r="K113" s="24">
        <f t="shared" si="173"/>
        <v>2193.75</v>
      </c>
      <c r="L113" s="20">
        <f t="shared" si="174"/>
        <v>6081.92</v>
      </c>
    </row>
    <row r="114" spans="1:12" ht="15.75" customHeight="1" thickBot="1" x14ac:dyDescent="0.35">
      <c r="A114" s="21"/>
      <c r="B114" s="17"/>
      <c r="C114" s="75"/>
      <c r="D114" s="12"/>
      <c r="E114" s="13"/>
      <c r="F114" s="13"/>
      <c r="G114" s="65"/>
      <c r="H114" s="24"/>
      <c r="I114" s="25"/>
      <c r="J114" s="26"/>
      <c r="K114" s="24"/>
      <c r="L114" s="20"/>
    </row>
    <row r="115" spans="1:12" ht="15.75" customHeight="1" thickBot="1" x14ac:dyDescent="0.35">
      <c r="A115" s="105" t="s">
        <v>286</v>
      </c>
      <c r="B115" s="106"/>
      <c r="C115" s="75"/>
      <c r="D115" s="12"/>
      <c r="E115" s="13"/>
      <c r="F115" s="13"/>
      <c r="G115" s="65"/>
      <c r="H115" s="24"/>
      <c r="I115" s="25"/>
      <c r="J115" s="26"/>
      <c r="K115" s="24"/>
      <c r="L115" s="20"/>
    </row>
    <row r="116" spans="1:12" ht="15.75" customHeight="1" x14ac:dyDescent="0.3">
      <c r="A116" s="21">
        <v>1</v>
      </c>
      <c r="B116" s="17" t="s">
        <v>287</v>
      </c>
      <c r="C116" s="75">
        <v>120</v>
      </c>
      <c r="D116" s="12">
        <v>0</v>
      </c>
      <c r="E116" s="13">
        <f t="shared" ref="E116" si="175">C116*(1+D116)</f>
        <v>120</v>
      </c>
      <c r="F116" s="13" t="s">
        <v>3</v>
      </c>
      <c r="G116" s="65">
        <v>89.05</v>
      </c>
      <c r="H116" s="24">
        <f t="shared" ref="H116" si="176">G116*E116</f>
        <v>10686</v>
      </c>
      <c r="I116" s="25">
        <f t="shared" ref="I116" si="177">L$5</f>
        <v>75</v>
      </c>
      <c r="J116" s="26">
        <v>60</v>
      </c>
      <c r="K116" s="24">
        <f t="shared" ref="K116" si="178">J116*I116</f>
        <v>4500</v>
      </c>
      <c r="L116" s="20">
        <f t="shared" ref="L116" si="179">K116+H116</f>
        <v>15186</v>
      </c>
    </row>
    <row r="117" spans="1:12" ht="15.75" customHeight="1" thickBot="1" x14ac:dyDescent="0.35">
      <c r="A117" s="21"/>
      <c r="B117" s="17"/>
      <c r="C117" s="75"/>
      <c r="D117" s="12"/>
      <c r="E117" s="13"/>
      <c r="F117" s="14"/>
      <c r="G117" s="22"/>
      <c r="H117" s="22"/>
      <c r="I117" s="23"/>
      <c r="J117" s="24"/>
      <c r="K117" s="25"/>
      <c r="L117" s="51"/>
    </row>
    <row r="118" spans="1:12" ht="15.75" customHeight="1" thickBot="1" x14ac:dyDescent="0.35">
      <c r="A118" s="105" t="s">
        <v>175</v>
      </c>
      <c r="B118" s="106"/>
      <c r="C118" s="75"/>
      <c r="D118" s="12"/>
      <c r="E118" s="13"/>
      <c r="F118" s="14"/>
      <c r="G118" s="22"/>
      <c r="H118" s="22"/>
      <c r="I118" s="23"/>
      <c r="J118" s="24"/>
      <c r="K118" s="25"/>
      <c r="L118" s="51"/>
    </row>
    <row r="119" spans="1:12" ht="15.75" customHeight="1" x14ac:dyDescent="0.3">
      <c r="A119" s="115" t="s">
        <v>261</v>
      </c>
      <c r="B119" s="110"/>
      <c r="C119" s="75"/>
      <c r="D119" s="12"/>
      <c r="E119" s="13"/>
      <c r="F119" s="14"/>
      <c r="G119" s="22"/>
      <c r="H119" s="22"/>
      <c r="I119" s="23"/>
      <c r="J119" s="24"/>
      <c r="K119" s="25"/>
      <c r="L119" s="51"/>
    </row>
    <row r="120" spans="1:12" ht="15.75" customHeight="1" x14ac:dyDescent="0.3">
      <c r="A120" s="21">
        <v>1</v>
      </c>
      <c r="B120" s="27" t="s">
        <v>41</v>
      </c>
      <c r="C120" s="75">
        <v>449</v>
      </c>
      <c r="D120" s="12">
        <v>0.1</v>
      </c>
      <c r="E120" s="13">
        <f t="shared" ref="E120" si="180">C120*(1+D120)</f>
        <v>493.90000000000003</v>
      </c>
      <c r="F120" s="14" t="s">
        <v>4</v>
      </c>
      <c r="G120" s="65">
        <v>8.52</v>
      </c>
      <c r="H120" s="24">
        <f t="shared" ref="H120" si="181">G120*E120</f>
        <v>4208.0280000000002</v>
      </c>
      <c r="I120" s="25">
        <f t="shared" ref="I120" si="182">L$5</f>
        <v>75</v>
      </c>
      <c r="J120" s="26">
        <v>59.268000000000001</v>
      </c>
      <c r="K120" s="24">
        <f t="shared" ref="K120" si="183">J120*I120</f>
        <v>4445.1000000000004</v>
      </c>
      <c r="L120" s="20">
        <f t="shared" ref="L120" si="184">K120+H120</f>
        <v>8653.1280000000006</v>
      </c>
    </row>
    <row r="121" spans="1:12" ht="15.75" customHeight="1" x14ac:dyDescent="0.3">
      <c r="A121" s="21">
        <v>2</v>
      </c>
      <c r="B121" s="27" t="s">
        <v>31</v>
      </c>
      <c r="C121" s="75">
        <v>532</v>
      </c>
      <c r="D121" s="12">
        <v>0.1</v>
      </c>
      <c r="E121" s="13">
        <f t="shared" ref="E121" si="185">C121*(1+D121)</f>
        <v>585.20000000000005</v>
      </c>
      <c r="F121" s="14" t="s">
        <v>4</v>
      </c>
      <c r="G121" s="65">
        <v>4.8899999999999997</v>
      </c>
      <c r="H121" s="24">
        <f t="shared" ref="H121" si="186">G121*E121</f>
        <v>2861.6280000000002</v>
      </c>
      <c r="I121" s="25">
        <f t="shared" ref="I121" si="187">L$5</f>
        <v>75</v>
      </c>
      <c r="J121" s="26">
        <v>40.964000000000006</v>
      </c>
      <c r="K121" s="24">
        <f t="shared" ref="K121" si="188">J121*I121</f>
        <v>3072.3000000000006</v>
      </c>
      <c r="L121" s="20">
        <f t="shared" ref="L121" si="189">K121+H121</f>
        <v>5933.9280000000008</v>
      </c>
    </row>
    <row r="122" spans="1:12" ht="15.75" customHeight="1" thickBot="1" x14ac:dyDescent="0.35">
      <c r="A122" s="21"/>
      <c r="B122" s="17"/>
      <c r="C122" s="75"/>
      <c r="D122" s="12"/>
      <c r="E122" s="13"/>
      <c r="F122" s="14"/>
      <c r="G122" s="22"/>
      <c r="H122" s="22"/>
      <c r="I122" s="23"/>
      <c r="J122" s="24"/>
      <c r="K122" s="25"/>
      <c r="L122" s="51"/>
    </row>
    <row r="123" spans="1:12" ht="15.75" customHeight="1" thickBot="1" x14ac:dyDescent="0.35">
      <c r="A123" s="105" t="s">
        <v>30</v>
      </c>
      <c r="B123" s="106"/>
      <c r="C123" s="75"/>
      <c r="D123" s="12"/>
      <c r="E123" s="13"/>
      <c r="F123" s="14"/>
      <c r="G123" s="22"/>
      <c r="H123" s="22"/>
      <c r="I123" s="23"/>
      <c r="J123" s="24"/>
      <c r="K123" s="25"/>
      <c r="L123" s="51"/>
    </row>
    <row r="124" spans="1:12" ht="15.75" customHeight="1" thickBot="1" x14ac:dyDescent="0.35">
      <c r="A124" s="105" t="s">
        <v>27</v>
      </c>
      <c r="B124" s="106"/>
      <c r="C124" s="75"/>
      <c r="D124" s="12"/>
      <c r="E124" s="13"/>
      <c r="F124" s="14"/>
      <c r="G124" s="22"/>
      <c r="H124" s="22"/>
      <c r="I124" s="23"/>
      <c r="J124" s="24"/>
      <c r="K124" s="25"/>
      <c r="L124" s="51"/>
    </row>
    <row r="125" spans="1:12" ht="15.75" customHeight="1" x14ac:dyDescent="0.3">
      <c r="A125" s="21">
        <v>1</v>
      </c>
      <c r="B125" s="27" t="s">
        <v>70</v>
      </c>
      <c r="C125" s="75">
        <v>14</v>
      </c>
      <c r="D125" s="12">
        <v>0</v>
      </c>
      <c r="E125" s="13">
        <f t="shared" ref="E125:E126" si="190">C125*(1+D125)</f>
        <v>14</v>
      </c>
      <c r="F125" s="14" t="s">
        <v>3</v>
      </c>
      <c r="G125" s="65">
        <v>97.97</v>
      </c>
      <c r="H125" s="24">
        <f t="shared" ref="H125" si="191">G125*E125</f>
        <v>1371.58</v>
      </c>
      <c r="I125" s="25">
        <f t="shared" ref="I125" si="192">L$5</f>
        <v>75</v>
      </c>
      <c r="J125" s="26">
        <v>17.079999999999998</v>
      </c>
      <c r="K125" s="24">
        <f t="shared" ref="K125" si="193">J125*I125</f>
        <v>1280.9999999999998</v>
      </c>
      <c r="L125" s="20">
        <f t="shared" ref="L125" si="194">K125+H125</f>
        <v>2652.58</v>
      </c>
    </row>
    <row r="126" spans="1:12" ht="15.75" customHeight="1" thickBot="1" x14ac:dyDescent="0.35">
      <c r="A126" s="21"/>
      <c r="B126" s="27" t="s">
        <v>43</v>
      </c>
      <c r="C126" s="75">
        <v>10</v>
      </c>
      <c r="D126" s="12">
        <v>0</v>
      </c>
      <c r="E126" s="13">
        <f t="shared" si="190"/>
        <v>10</v>
      </c>
      <c r="F126" s="14" t="s">
        <v>3</v>
      </c>
      <c r="G126" s="65">
        <v>30.8</v>
      </c>
      <c r="H126" s="24">
        <f t="shared" ref="H126" si="195">G126*E126</f>
        <v>308</v>
      </c>
      <c r="I126" s="25">
        <f t="shared" ref="I126" si="196">L$5</f>
        <v>75</v>
      </c>
      <c r="J126" s="26">
        <v>7.4</v>
      </c>
      <c r="K126" s="24">
        <f t="shared" ref="K126" si="197">J126*I126</f>
        <v>555</v>
      </c>
      <c r="L126" s="20">
        <f t="shared" ref="L126" si="198">K126+H126</f>
        <v>863</v>
      </c>
    </row>
    <row r="127" spans="1:12" ht="15.75" customHeight="1" thickBot="1" x14ac:dyDescent="0.35">
      <c r="A127" s="105" t="s">
        <v>103</v>
      </c>
      <c r="B127" s="106"/>
      <c r="C127" s="75"/>
      <c r="D127" s="12"/>
      <c r="E127" s="13"/>
      <c r="F127" s="14"/>
      <c r="G127" s="22"/>
      <c r="H127" s="22"/>
      <c r="I127" s="23"/>
      <c r="J127" s="24"/>
      <c r="K127" s="25"/>
      <c r="L127" s="51"/>
    </row>
    <row r="128" spans="1:12" ht="15.75" customHeight="1" x14ac:dyDescent="0.3">
      <c r="A128" s="115" t="s">
        <v>261</v>
      </c>
      <c r="B128" s="110"/>
      <c r="C128" s="75"/>
      <c r="D128" s="12"/>
      <c r="E128" s="13"/>
      <c r="F128" s="14"/>
      <c r="G128" s="22"/>
      <c r="H128" s="22"/>
      <c r="I128" s="23"/>
      <c r="J128" s="24"/>
      <c r="K128" s="25"/>
      <c r="L128" s="51"/>
    </row>
    <row r="129" spans="1:12" ht="15.75" customHeight="1" x14ac:dyDescent="0.3">
      <c r="A129" s="21">
        <v>1</v>
      </c>
      <c r="B129" s="27" t="s">
        <v>41</v>
      </c>
      <c r="C129" s="75">
        <v>120</v>
      </c>
      <c r="D129" s="12">
        <v>0.1</v>
      </c>
      <c r="E129" s="13">
        <f t="shared" ref="E129:E130" si="199">C129*(1+D129)</f>
        <v>132</v>
      </c>
      <c r="F129" s="14" t="s">
        <v>4</v>
      </c>
      <c r="G129" s="65">
        <v>8.52</v>
      </c>
      <c r="H129" s="24">
        <f t="shared" ref="H129:H130" si="200">G129*E129</f>
        <v>1124.6399999999999</v>
      </c>
      <c r="I129" s="25">
        <f t="shared" ref="I129:I130" si="201">L$5</f>
        <v>75</v>
      </c>
      <c r="J129" s="26">
        <v>15.84</v>
      </c>
      <c r="K129" s="24">
        <f t="shared" ref="K129" si="202">J129*I129</f>
        <v>1188</v>
      </c>
      <c r="L129" s="20">
        <f t="shared" ref="L129" si="203">K129+H129</f>
        <v>2312.64</v>
      </c>
    </row>
    <row r="130" spans="1:12" ht="15.75" customHeight="1" x14ac:dyDescent="0.3">
      <c r="A130" s="21">
        <v>2</v>
      </c>
      <c r="B130" s="27" t="s">
        <v>31</v>
      </c>
      <c r="C130" s="75">
        <v>110</v>
      </c>
      <c r="D130" s="12">
        <v>0.1</v>
      </c>
      <c r="E130" s="13">
        <f t="shared" si="199"/>
        <v>121.00000000000001</v>
      </c>
      <c r="F130" s="14" t="s">
        <v>4</v>
      </c>
      <c r="G130" s="65">
        <v>4.8899999999999997</v>
      </c>
      <c r="H130" s="24">
        <f t="shared" si="200"/>
        <v>591.69000000000005</v>
      </c>
      <c r="I130" s="25">
        <f t="shared" si="201"/>
        <v>75</v>
      </c>
      <c r="J130" s="26">
        <v>8.4700000000000024</v>
      </c>
      <c r="K130" s="24">
        <f t="shared" ref="K130" si="204">J130*I130</f>
        <v>635.25000000000023</v>
      </c>
      <c r="L130" s="20">
        <f t="shared" ref="L130" si="205">K130+H130</f>
        <v>1226.9400000000003</v>
      </c>
    </row>
    <row r="131" spans="1:12" ht="15.75" customHeight="1" thickBot="1" x14ac:dyDescent="0.35">
      <c r="A131" s="21"/>
      <c r="B131" s="27"/>
      <c r="C131" s="75"/>
      <c r="D131" s="12"/>
      <c r="E131" s="13"/>
      <c r="F131" s="14"/>
      <c r="G131" s="22"/>
      <c r="H131" s="22"/>
      <c r="I131" s="23"/>
      <c r="J131" s="24"/>
      <c r="K131" s="25"/>
      <c r="L131" s="51"/>
    </row>
    <row r="132" spans="1:12" ht="15.75" customHeight="1" thickBot="1" x14ac:dyDescent="0.35">
      <c r="A132" s="105" t="s">
        <v>225</v>
      </c>
      <c r="B132" s="106"/>
      <c r="C132" s="75"/>
      <c r="D132" s="12"/>
      <c r="E132" s="13"/>
      <c r="F132" s="14"/>
      <c r="G132" s="22"/>
      <c r="H132" s="22"/>
      <c r="I132" s="23"/>
      <c r="J132" s="24"/>
      <c r="K132" s="25"/>
      <c r="L132" s="51"/>
    </row>
    <row r="133" spans="1:12" ht="47.25" customHeight="1" x14ac:dyDescent="0.3">
      <c r="A133" s="109" t="s">
        <v>226</v>
      </c>
      <c r="B133" s="110"/>
      <c r="C133" s="75"/>
      <c r="D133" s="12"/>
      <c r="E133" s="13"/>
      <c r="F133" s="14"/>
      <c r="G133" s="22"/>
      <c r="H133" s="22"/>
      <c r="I133" s="23"/>
      <c r="J133" s="24"/>
      <c r="K133" s="25"/>
      <c r="L133" s="51"/>
    </row>
    <row r="134" spans="1:12" ht="15.75" customHeight="1" x14ac:dyDescent="0.3">
      <c r="A134" s="21">
        <v>1</v>
      </c>
      <c r="B134" s="27" t="s">
        <v>41</v>
      </c>
      <c r="C134" s="75">
        <v>120</v>
      </c>
      <c r="D134" s="12">
        <v>0.1</v>
      </c>
      <c r="E134" s="13">
        <f t="shared" ref="E134:E135" si="206">C134*(1+D134)</f>
        <v>132</v>
      </c>
      <c r="F134" s="14" t="s">
        <v>4</v>
      </c>
      <c r="G134" s="65">
        <v>6.78</v>
      </c>
      <c r="H134" s="24">
        <f t="shared" ref="H134" si="207">G134*E134</f>
        <v>894.96</v>
      </c>
      <c r="I134" s="25">
        <f t="shared" ref="I134" si="208">L$5</f>
        <v>75</v>
      </c>
      <c r="J134" s="26">
        <v>10.56</v>
      </c>
      <c r="K134" s="24">
        <f t="shared" ref="K134" si="209">J134*I134</f>
        <v>792</v>
      </c>
      <c r="L134" s="20">
        <f t="shared" ref="L134" si="210">K134+H134</f>
        <v>1686.96</v>
      </c>
    </row>
    <row r="135" spans="1:12" ht="15.75" customHeight="1" x14ac:dyDescent="0.3">
      <c r="A135" s="21">
        <v>2</v>
      </c>
      <c r="B135" s="27" t="s">
        <v>31</v>
      </c>
      <c r="C135" s="75">
        <v>110</v>
      </c>
      <c r="D135" s="12">
        <v>0.1</v>
      </c>
      <c r="E135" s="13">
        <f t="shared" si="206"/>
        <v>121.00000000000001</v>
      </c>
      <c r="F135" s="14" t="s">
        <v>4</v>
      </c>
      <c r="G135" s="65">
        <v>5.12</v>
      </c>
      <c r="H135" s="24">
        <f t="shared" ref="H135" si="211">G135*E135</f>
        <v>619.5200000000001</v>
      </c>
      <c r="I135" s="25">
        <f t="shared" ref="I135" si="212">L$5</f>
        <v>75</v>
      </c>
      <c r="J135" s="26">
        <v>7.2600000000000007</v>
      </c>
      <c r="K135" s="24">
        <f t="shared" ref="K135" si="213">J135*I135</f>
        <v>544.5</v>
      </c>
      <c r="L135" s="20">
        <f t="shared" ref="L135" si="214">K135+H135</f>
        <v>1164.02</v>
      </c>
    </row>
    <row r="136" spans="1:12" ht="15.75" customHeight="1" thickBot="1" x14ac:dyDescent="0.35">
      <c r="A136" s="21"/>
      <c r="B136" s="27"/>
      <c r="C136" s="75"/>
      <c r="D136" s="12"/>
      <c r="E136" s="13"/>
      <c r="F136" s="14"/>
      <c r="G136" s="22"/>
      <c r="H136" s="22"/>
      <c r="I136" s="23"/>
      <c r="J136" s="24"/>
      <c r="K136" s="25"/>
      <c r="L136" s="51"/>
    </row>
    <row r="137" spans="1:12" ht="15.75" customHeight="1" thickBot="1" x14ac:dyDescent="0.35">
      <c r="A137" s="105" t="s">
        <v>30</v>
      </c>
      <c r="B137" s="106"/>
      <c r="C137" s="75"/>
      <c r="D137" s="12"/>
      <c r="E137" s="13"/>
      <c r="F137" s="14"/>
      <c r="G137" s="22"/>
      <c r="H137" s="22"/>
      <c r="I137" s="23"/>
      <c r="J137" s="24"/>
      <c r="K137" s="25"/>
      <c r="L137" s="51"/>
    </row>
    <row r="138" spans="1:12" ht="15.75" customHeight="1" thickBot="1" x14ac:dyDescent="0.35">
      <c r="A138" s="105" t="s">
        <v>27</v>
      </c>
      <c r="B138" s="106"/>
      <c r="C138" s="75"/>
      <c r="D138" s="12"/>
      <c r="E138" s="13"/>
      <c r="F138" s="14"/>
      <c r="G138" s="22"/>
      <c r="H138" s="22"/>
      <c r="I138" s="23"/>
      <c r="J138" s="24"/>
      <c r="K138" s="25"/>
      <c r="L138" s="51"/>
    </row>
    <row r="139" spans="1:12" ht="15.75" customHeight="1" x14ac:dyDescent="0.3">
      <c r="A139" s="21">
        <v>1</v>
      </c>
      <c r="B139" s="27" t="s">
        <v>70</v>
      </c>
      <c r="C139" s="75">
        <v>14</v>
      </c>
      <c r="D139" s="12">
        <v>0</v>
      </c>
      <c r="E139" s="13">
        <f t="shared" ref="E139:E140" si="215">C139*(1+D139)</f>
        <v>14</v>
      </c>
      <c r="F139" s="14" t="s">
        <v>3</v>
      </c>
      <c r="G139" s="65">
        <v>97.97</v>
      </c>
      <c r="H139" s="24">
        <f t="shared" ref="H139:H140" si="216">G139*E139</f>
        <v>1371.58</v>
      </c>
      <c r="I139" s="25">
        <f t="shared" ref="I139:I140" si="217">L$5</f>
        <v>75</v>
      </c>
      <c r="J139" s="26">
        <v>17.079999999999998</v>
      </c>
      <c r="K139" s="24">
        <f t="shared" ref="K139:K140" si="218">J139*I139</f>
        <v>1280.9999999999998</v>
      </c>
      <c r="L139" s="20">
        <f t="shared" ref="L139:L140" si="219">K139+H139</f>
        <v>2652.58</v>
      </c>
    </row>
    <row r="140" spans="1:12" ht="15.75" customHeight="1" x14ac:dyDescent="0.3">
      <c r="A140" s="21">
        <v>2</v>
      </c>
      <c r="B140" s="27" t="s">
        <v>262</v>
      </c>
      <c r="C140" s="75">
        <v>8</v>
      </c>
      <c r="D140" s="12">
        <v>0</v>
      </c>
      <c r="E140" s="13">
        <f t="shared" si="215"/>
        <v>8</v>
      </c>
      <c r="F140" s="14" t="s">
        <v>3</v>
      </c>
      <c r="G140" s="65">
        <v>30.8</v>
      </c>
      <c r="H140" s="24">
        <f t="shared" si="216"/>
        <v>246.4</v>
      </c>
      <c r="I140" s="25">
        <f t="shared" si="217"/>
        <v>75</v>
      </c>
      <c r="J140" s="26">
        <v>5.92</v>
      </c>
      <c r="K140" s="24">
        <f t="shared" si="218"/>
        <v>444</v>
      </c>
      <c r="L140" s="20">
        <f t="shared" si="219"/>
        <v>690.4</v>
      </c>
    </row>
    <row r="141" spans="1:12" ht="15.75" customHeight="1" thickBot="1" x14ac:dyDescent="0.35">
      <c r="A141" s="21"/>
      <c r="B141" s="27"/>
      <c r="C141" s="75"/>
      <c r="D141" s="12"/>
      <c r="E141" s="13"/>
      <c r="F141" s="14"/>
      <c r="G141" s="22"/>
      <c r="H141" s="22"/>
      <c r="I141" s="23"/>
      <c r="J141" s="24"/>
      <c r="K141" s="25"/>
      <c r="L141" s="51"/>
    </row>
    <row r="142" spans="1:12" ht="15.75" customHeight="1" thickBot="1" x14ac:dyDescent="0.35">
      <c r="A142" s="105" t="s">
        <v>25</v>
      </c>
      <c r="B142" s="106"/>
      <c r="C142" s="75"/>
      <c r="D142" s="12"/>
      <c r="E142" s="13"/>
      <c r="F142" s="14"/>
      <c r="G142" s="22"/>
      <c r="H142" s="22"/>
      <c r="I142" s="23"/>
      <c r="J142" s="24"/>
      <c r="K142" s="25"/>
      <c r="L142" s="51"/>
    </row>
    <row r="143" spans="1:12" ht="15.75" customHeight="1" x14ac:dyDescent="0.3">
      <c r="A143" s="21">
        <v>1</v>
      </c>
      <c r="B143" s="27" t="s">
        <v>89</v>
      </c>
      <c r="C143" s="75">
        <v>2</v>
      </c>
      <c r="D143" s="12">
        <v>0</v>
      </c>
      <c r="E143" s="13">
        <f t="shared" ref="E143" si="220">C143*(1+D143)</f>
        <v>2</v>
      </c>
      <c r="F143" s="14" t="s">
        <v>3</v>
      </c>
      <c r="G143" s="65">
        <v>380.46</v>
      </c>
      <c r="H143" s="24">
        <f t="shared" ref="H143" si="221">G143*E143</f>
        <v>760.92</v>
      </c>
      <c r="I143" s="25">
        <f t="shared" ref="I143" si="222">L$5</f>
        <v>75</v>
      </c>
      <c r="J143" s="26">
        <v>3.66</v>
      </c>
      <c r="K143" s="24">
        <f t="shared" ref="K143" si="223">J143*I143</f>
        <v>274.5</v>
      </c>
      <c r="L143" s="20">
        <f t="shared" ref="L143" si="224">K143+H143</f>
        <v>1035.42</v>
      </c>
    </row>
    <row r="144" spans="1:12" ht="15.75" customHeight="1" thickBot="1" x14ac:dyDescent="0.35">
      <c r="A144" s="21"/>
      <c r="B144" s="27"/>
      <c r="C144" s="75"/>
      <c r="D144" s="12"/>
      <c r="E144" s="13"/>
      <c r="F144" s="14"/>
      <c r="G144" s="22"/>
      <c r="H144" s="22"/>
      <c r="I144" s="23"/>
      <c r="J144" s="24"/>
      <c r="K144" s="25"/>
      <c r="L144" s="51"/>
    </row>
    <row r="145" spans="1:12" ht="15.75" customHeight="1" thickBot="1" x14ac:dyDescent="0.35">
      <c r="A145" s="105" t="s">
        <v>90</v>
      </c>
      <c r="B145" s="106"/>
      <c r="C145" s="75"/>
      <c r="D145" s="12"/>
      <c r="E145" s="13"/>
      <c r="F145" s="14"/>
      <c r="G145" s="22"/>
      <c r="H145" s="22"/>
      <c r="I145" s="23"/>
      <c r="J145" s="24"/>
      <c r="K145" s="25"/>
      <c r="L145" s="51"/>
    </row>
    <row r="146" spans="1:12" ht="15.75" customHeight="1" x14ac:dyDescent="0.3">
      <c r="A146" s="115" t="s">
        <v>261</v>
      </c>
      <c r="B146" s="110"/>
      <c r="C146" s="75"/>
      <c r="D146" s="12"/>
      <c r="E146" s="13"/>
      <c r="F146" s="14"/>
      <c r="G146" s="22"/>
      <c r="H146" s="22"/>
      <c r="I146" s="23"/>
      <c r="J146" s="24"/>
      <c r="K146" s="25"/>
      <c r="L146" s="51"/>
    </row>
    <row r="147" spans="1:12" ht="15.75" customHeight="1" x14ac:dyDescent="0.3">
      <c r="A147" s="21">
        <v>1</v>
      </c>
      <c r="B147" s="27" t="s">
        <v>45</v>
      </c>
      <c r="C147" s="75">
        <v>2758</v>
      </c>
      <c r="D147" s="12">
        <v>0.1</v>
      </c>
      <c r="E147" s="13">
        <f t="shared" ref="E147:E149" si="225">C147*(1+D147)</f>
        <v>3033.8</v>
      </c>
      <c r="F147" s="14" t="s">
        <v>4</v>
      </c>
      <c r="G147" s="65">
        <v>4.8899999999999997</v>
      </c>
      <c r="H147" s="24">
        <f t="shared" ref="H147" si="226">G147*E147</f>
        <v>14835.281999999999</v>
      </c>
      <c r="I147" s="25">
        <f t="shared" ref="I147" si="227">L$5</f>
        <v>75</v>
      </c>
      <c r="J147" s="26">
        <v>212.36600000000004</v>
      </c>
      <c r="K147" s="24">
        <f t="shared" ref="K147" si="228">J147*I147</f>
        <v>15927.450000000003</v>
      </c>
      <c r="L147" s="20">
        <f t="shared" ref="L147" si="229">K147+H147</f>
        <v>30762.732000000004</v>
      </c>
    </row>
    <row r="148" spans="1:12" ht="15.75" customHeight="1" x14ac:dyDescent="0.3">
      <c r="A148" s="21">
        <v>2</v>
      </c>
      <c r="B148" s="27" t="s">
        <v>47</v>
      </c>
      <c r="C148" s="75">
        <v>2330</v>
      </c>
      <c r="D148" s="12">
        <v>0.1</v>
      </c>
      <c r="E148" s="13">
        <f t="shared" si="225"/>
        <v>2563</v>
      </c>
      <c r="F148" s="14" t="s">
        <v>4</v>
      </c>
      <c r="G148" s="65">
        <v>1.66</v>
      </c>
      <c r="H148" s="24">
        <f t="shared" ref="H148:H149" si="230">G148*E148</f>
        <v>4254.58</v>
      </c>
      <c r="I148" s="25">
        <f t="shared" ref="I148:I149" si="231">L$5</f>
        <v>75</v>
      </c>
      <c r="J148" s="26">
        <v>102.52</v>
      </c>
      <c r="K148" s="24">
        <f t="shared" ref="K148:K149" si="232">J148*I148</f>
        <v>7689</v>
      </c>
      <c r="L148" s="20">
        <f t="shared" ref="L148:L149" si="233">K148+H148</f>
        <v>11943.58</v>
      </c>
    </row>
    <row r="149" spans="1:12" ht="15.75" customHeight="1" x14ac:dyDescent="0.3">
      <c r="A149" s="21">
        <v>3</v>
      </c>
      <c r="B149" s="27" t="s">
        <v>46</v>
      </c>
      <c r="C149" s="75">
        <v>631</v>
      </c>
      <c r="D149" s="12">
        <v>0.1</v>
      </c>
      <c r="E149" s="13">
        <f t="shared" si="225"/>
        <v>694.1</v>
      </c>
      <c r="F149" s="14" t="s">
        <v>4</v>
      </c>
      <c r="G149" s="65">
        <v>3.42</v>
      </c>
      <c r="H149" s="24">
        <f t="shared" si="230"/>
        <v>2373.8220000000001</v>
      </c>
      <c r="I149" s="25">
        <f t="shared" si="231"/>
        <v>75</v>
      </c>
      <c r="J149" s="26">
        <v>41.646000000000001</v>
      </c>
      <c r="K149" s="24">
        <f t="shared" si="232"/>
        <v>3123.4500000000003</v>
      </c>
      <c r="L149" s="20">
        <f t="shared" si="233"/>
        <v>5497.2720000000008</v>
      </c>
    </row>
    <row r="150" spans="1:12" ht="15.75" customHeight="1" thickBot="1" x14ac:dyDescent="0.35">
      <c r="A150" s="21"/>
      <c r="B150" s="27"/>
      <c r="C150" s="75"/>
      <c r="D150" s="12"/>
      <c r="E150" s="13"/>
      <c r="F150" s="14"/>
      <c r="G150" s="22"/>
      <c r="H150" s="22"/>
      <c r="I150" s="23"/>
      <c r="J150" s="24"/>
      <c r="K150" s="25"/>
      <c r="L150" s="51"/>
    </row>
    <row r="151" spans="1:12" ht="15.75" customHeight="1" thickBot="1" x14ac:dyDescent="0.35">
      <c r="A151" s="105" t="s">
        <v>44</v>
      </c>
      <c r="B151" s="106"/>
      <c r="C151" s="75"/>
      <c r="D151" s="12"/>
      <c r="E151" s="13"/>
      <c r="F151" s="14"/>
      <c r="G151" s="22"/>
      <c r="H151" s="22"/>
      <c r="I151" s="23"/>
      <c r="J151" s="24"/>
      <c r="K151" s="25"/>
      <c r="L151" s="51"/>
    </row>
    <row r="152" spans="1:12" ht="15.75" customHeight="1" thickBot="1" x14ac:dyDescent="0.35">
      <c r="A152" s="105" t="s">
        <v>27</v>
      </c>
      <c r="B152" s="106"/>
      <c r="C152" s="75"/>
      <c r="D152" s="12"/>
      <c r="E152" s="13"/>
      <c r="F152" s="14"/>
      <c r="G152" s="22"/>
      <c r="H152" s="22"/>
      <c r="I152" s="23"/>
      <c r="J152" s="24"/>
      <c r="K152" s="25"/>
      <c r="L152" s="51"/>
    </row>
    <row r="153" spans="1:12" ht="15.75" customHeight="1" x14ac:dyDescent="0.3">
      <c r="A153" s="21">
        <v>1</v>
      </c>
      <c r="B153" s="27" t="s">
        <v>43</v>
      </c>
      <c r="C153" s="75">
        <v>269</v>
      </c>
      <c r="D153" s="12">
        <v>0</v>
      </c>
      <c r="E153" s="13">
        <f t="shared" ref="E153:E155" si="234">C153*(1+D153)</f>
        <v>269</v>
      </c>
      <c r="F153" s="14" t="s">
        <v>3</v>
      </c>
      <c r="G153" s="65">
        <v>30.8</v>
      </c>
      <c r="H153" s="24">
        <f t="shared" ref="H153" si="235">G153*E153</f>
        <v>8285.2000000000007</v>
      </c>
      <c r="I153" s="25">
        <f t="shared" ref="I153" si="236">L$5</f>
        <v>75</v>
      </c>
      <c r="J153" s="26">
        <v>199.06</v>
      </c>
      <c r="K153" s="24">
        <f t="shared" ref="K153" si="237">J153*I153</f>
        <v>14929.5</v>
      </c>
      <c r="L153" s="20">
        <f t="shared" ref="L153" si="238">K153+H153</f>
        <v>23214.7</v>
      </c>
    </row>
    <row r="154" spans="1:12" ht="15.75" customHeight="1" x14ac:dyDescent="0.3">
      <c r="A154" s="21">
        <v>2</v>
      </c>
      <c r="B154" s="27" t="s">
        <v>49</v>
      </c>
      <c r="C154" s="75">
        <v>5</v>
      </c>
      <c r="D154" s="12">
        <v>0</v>
      </c>
      <c r="E154" s="13">
        <f t="shared" si="234"/>
        <v>5</v>
      </c>
      <c r="F154" s="13" t="s">
        <v>3</v>
      </c>
      <c r="G154" s="65">
        <v>17.23</v>
      </c>
      <c r="H154" s="24">
        <f t="shared" ref="H154" si="239">G154*E154</f>
        <v>86.15</v>
      </c>
      <c r="I154" s="25">
        <f t="shared" ref="I154" si="240">L$5</f>
        <v>75</v>
      </c>
      <c r="J154" s="26">
        <v>3</v>
      </c>
      <c r="K154" s="24">
        <f t="shared" ref="K154" si="241">J154*I154</f>
        <v>225</v>
      </c>
      <c r="L154" s="20">
        <f t="shared" ref="L154" si="242">K154+H154</f>
        <v>311.14999999999998</v>
      </c>
    </row>
    <row r="155" spans="1:12" ht="15.75" customHeight="1" x14ac:dyDescent="0.3">
      <c r="A155" s="21">
        <v>3</v>
      </c>
      <c r="B155" s="27" t="s">
        <v>51</v>
      </c>
      <c r="C155" s="75">
        <v>580</v>
      </c>
      <c r="D155" s="12">
        <v>0</v>
      </c>
      <c r="E155" s="13">
        <f t="shared" si="234"/>
        <v>580</v>
      </c>
      <c r="F155" s="13" t="s">
        <v>3</v>
      </c>
      <c r="G155" s="65">
        <v>4.72</v>
      </c>
      <c r="H155" s="24">
        <f t="shared" ref="H155" si="243">G155*E155</f>
        <v>2737.6</v>
      </c>
      <c r="I155" s="25">
        <f t="shared" ref="I155" si="244">L$5</f>
        <v>75</v>
      </c>
      <c r="J155" s="26">
        <v>220.4</v>
      </c>
      <c r="K155" s="24">
        <f t="shared" ref="K155" si="245">J155*I155</f>
        <v>16530</v>
      </c>
      <c r="L155" s="20">
        <f t="shared" ref="L155" si="246">K155+H155</f>
        <v>19267.599999999999</v>
      </c>
    </row>
    <row r="156" spans="1:12" ht="15.75" customHeight="1" thickBot="1" x14ac:dyDescent="0.35">
      <c r="A156" s="21"/>
      <c r="B156" s="27"/>
      <c r="C156" s="75"/>
      <c r="D156" s="12"/>
      <c r="E156" s="13"/>
      <c r="F156" s="14"/>
      <c r="G156" s="22"/>
      <c r="H156" s="22"/>
      <c r="I156" s="23"/>
      <c r="J156" s="24"/>
      <c r="K156" s="25"/>
      <c r="L156" s="51"/>
    </row>
    <row r="157" spans="1:12" ht="15.75" customHeight="1" thickBot="1" x14ac:dyDescent="0.35">
      <c r="A157" s="105" t="s">
        <v>28</v>
      </c>
      <c r="B157" s="106"/>
      <c r="C157" s="75"/>
      <c r="D157" s="12"/>
      <c r="E157" s="13"/>
      <c r="F157" s="14"/>
      <c r="G157" s="22"/>
      <c r="H157" s="22"/>
      <c r="I157" s="23"/>
      <c r="J157" s="24"/>
      <c r="K157" s="25"/>
      <c r="L157" s="51"/>
    </row>
    <row r="158" spans="1:12" ht="15.75" customHeight="1" x14ac:dyDescent="0.3">
      <c r="A158" s="21">
        <v>1</v>
      </c>
      <c r="B158" s="27" t="s">
        <v>43</v>
      </c>
      <c r="C158" s="75">
        <v>66</v>
      </c>
      <c r="D158" s="12">
        <v>0</v>
      </c>
      <c r="E158" s="13">
        <f t="shared" ref="E158:E160" si="247">C158*(1+D158)</f>
        <v>66</v>
      </c>
      <c r="F158" s="14" t="s">
        <v>3</v>
      </c>
      <c r="G158" s="65">
        <v>40.130000000000003</v>
      </c>
      <c r="H158" s="24">
        <f t="shared" ref="H158:H159" si="248">G158*E158</f>
        <v>2648.5800000000004</v>
      </c>
      <c r="I158" s="25">
        <f t="shared" ref="I158:I159" si="249">L$5</f>
        <v>75</v>
      </c>
      <c r="J158" s="26">
        <v>48.839999999999996</v>
      </c>
      <c r="K158" s="24">
        <f t="shared" ref="K158:K159" si="250">J158*I158</f>
        <v>3662.9999999999995</v>
      </c>
      <c r="L158" s="20">
        <f t="shared" ref="L158:L159" si="251">K158+H158</f>
        <v>6311.58</v>
      </c>
    </row>
    <row r="159" spans="1:12" ht="15.75" customHeight="1" x14ac:dyDescent="0.3">
      <c r="A159" s="21">
        <v>2</v>
      </c>
      <c r="B159" s="27" t="s">
        <v>49</v>
      </c>
      <c r="C159" s="75">
        <v>2</v>
      </c>
      <c r="D159" s="12">
        <v>0</v>
      </c>
      <c r="E159" s="13">
        <f t="shared" si="247"/>
        <v>2</v>
      </c>
      <c r="F159" s="13" t="s">
        <v>3</v>
      </c>
      <c r="G159" s="65">
        <v>22.38</v>
      </c>
      <c r="H159" s="24">
        <f t="shared" si="248"/>
        <v>44.76</v>
      </c>
      <c r="I159" s="25">
        <f t="shared" si="249"/>
        <v>75</v>
      </c>
      <c r="J159" s="26">
        <v>1.2</v>
      </c>
      <c r="K159" s="24">
        <f t="shared" si="250"/>
        <v>90</v>
      </c>
      <c r="L159" s="20">
        <f t="shared" si="251"/>
        <v>134.76</v>
      </c>
    </row>
    <row r="160" spans="1:12" ht="15.75" customHeight="1" x14ac:dyDescent="0.3">
      <c r="A160" s="21">
        <v>3</v>
      </c>
      <c r="B160" s="27" t="s">
        <v>51</v>
      </c>
      <c r="C160" s="75">
        <v>543</v>
      </c>
      <c r="D160" s="12">
        <v>0</v>
      </c>
      <c r="E160" s="13">
        <f t="shared" si="247"/>
        <v>543</v>
      </c>
      <c r="F160" s="13" t="s">
        <v>3</v>
      </c>
      <c r="G160" s="65">
        <v>5.54</v>
      </c>
      <c r="H160" s="24">
        <f t="shared" ref="H160" si="252">G160*E160</f>
        <v>3008.22</v>
      </c>
      <c r="I160" s="25">
        <f t="shared" ref="I160" si="253">L$5</f>
        <v>75</v>
      </c>
      <c r="J160" s="26">
        <v>206.34</v>
      </c>
      <c r="K160" s="24">
        <f t="shared" ref="K160" si="254">J160*I160</f>
        <v>15475.5</v>
      </c>
      <c r="L160" s="20">
        <f t="shared" ref="L160" si="255">K160+H160</f>
        <v>18483.72</v>
      </c>
    </row>
    <row r="161" spans="1:12" ht="15.75" customHeight="1" thickBot="1" x14ac:dyDescent="0.35">
      <c r="A161" s="21"/>
      <c r="B161" s="27"/>
      <c r="C161" s="75"/>
      <c r="D161" s="12"/>
      <c r="E161" s="13"/>
      <c r="F161" s="14"/>
      <c r="G161" s="22"/>
      <c r="H161" s="22"/>
      <c r="I161" s="23"/>
      <c r="J161" s="24"/>
      <c r="K161" s="25"/>
      <c r="L161" s="51"/>
    </row>
    <row r="162" spans="1:12" ht="15.75" customHeight="1" thickBot="1" x14ac:dyDescent="0.35">
      <c r="A162" s="105" t="s">
        <v>25</v>
      </c>
      <c r="B162" s="106"/>
      <c r="C162" s="75"/>
      <c r="D162" s="12"/>
      <c r="E162" s="13"/>
      <c r="F162" s="14"/>
      <c r="G162" s="22"/>
      <c r="H162" s="22"/>
      <c r="I162" s="23"/>
      <c r="J162" s="24"/>
      <c r="K162" s="25"/>
      <c r="L162" s="51"/>
    </row>
    <row r="163" spans="1:12" x14ac:dyDescent="0.3">
      <c r="A163" s="21">
        <v>1</v>
      </c>
      <c r="B163" s="28" t="s">
        <v>33</v>
      </c>
      <c r="C163" s="75">
        <v>122</v>
      </c>
      <c r="D163" s="12">
        <v>0</v>
      </c>
      <c r="E163" s="13">
        <f t="shared" ref="E163:E168" si="256">C163*(1+D163)</f>
        <v>122</v>
      </c>
      <c r="F163" s="14" t="s">
        <v>3</v>
      </c>
      <c r="G163" s="65">
        <v>139.86000000000001</v>
      </c>
      <c r="H163" s="24">
        <f t="shared" ref="H163" si="257">G163*E163</f>
        <v>17062.920000000002</v>
      </c>
      <c r="I163" s="25">
        <f t="shared" ref="I163" si="258">L$5</f>
        <v>75</v>
      </c>
      <c r="J163" s="26">
        <v>135.42000000000002</v>
      </c>
      <c r="K163" s="24">
        <f t="shared" ref="K163" si="259">J163*I163</f>
        <v>10156.500000000002</v>
      </c>
      <c r="L163" s="20">
        <f t="shared" ref="L163" si="260">K163+H163</f>
        <v>27219.420000000006</v>
      </c>
    </row>
    <row r="164" spans="1:12" x14ac:dyDescent="0.3">
      <c r="A164" s="21">
        <v>2</v>
      </c>
      <c r="B164" s="28" t="s">
        <v>48</v>
      </c>
      <c r="C164" s="75">
        <v>489</v>
      </c>
      <c r="D164" s="12">
        <v>0</v>
      </c>
      <c r="E164" s="13">
        <f t="shared" si="256"/>
        <v>489</v>
      </c>
      <c r="F164" s="14" t="s">
        <v>3</v>
      </c>
      <c r="G164" s="65">
        <v>161.80000000000001</v>
      </c>
      <c r="H164" s="24">
        <f t="shared" ref="H164" si="261">G164*E164</f>
        <v>79120.200000000012</v>
      </c>
      <c r="I164" s="25">
        <f t="shared" ref="I164" si="262">L$5</f>
        <v>75</v>
      </c>
      <c r="J164" s="26">
        <v>513.45000000000005</v>
      </c>
      <c r="K164" s="24">
        <f t="shared" ref="K164" si="263">J164*I164</f>
        <v>38508.75</v>
      </c>
      <c r="L164" s="20">
        <f t="shared" ref="L164" si="264">K164+H164</f>
        <v>117628.95000000001</v>
      </c>
    </row>
    <row r="165" spans="1:12" x14ac:dyDescent="0.3">
      <c r="A165" s="21">
        <v>3</v>
      </c>
      <c r="B165" s="28" t="s">
        <v>288</v>
      </c>
      <c r="C165" s="75">
        <v>2</v>
      </c>
      <c r="D165" s="12">
        <v>0</v>
      </c>
      <c r="E165" s="13">
        <f t="shared" si="256"/>
        <v>2</v>
      </c>
      <c r="F165" s="13" t="s">
        <v>3</v>
      </c>
      <c r="G165" s="65">
        <v>627.17999999999995</v>
      </c>
      <c r="H165" s="24">
        <f t="shared" ref="H165:H168" si="265">G165*E165</f>
        <v>1254.3599999999999</v>
      </c>
      <c r="I165" s="25">
        <f t="shared" ref="I165:I168" si="266">L$5</f>
        <v>75</v>
      </c>
      <c r="J165" s="26">
        <v>2.2200000000000002</v>
      </c>
      <c r="K165" s="24">
        <f t="shared" ref="K165:K168" si="267">J165*I165</f>
        <v>166.50000000000003</v>
      </c>
      <c r="L165" s="20">
        <f t="shared" ref="L165:L168" si="268">K165+H165</f>
        <v>1420.86</v>
      </c>
    </row>
    <row r="166" spans="1:12" x14ac:dyDescent="0.3">
      <c r="A166" s="21">
        <v>4</v>
      </c>
      <c r="B166" s="28" t="s">
        <v>102</v>
      </c>
      <c r="C166" s="75">
        <v>8</v>
      </c>
      <c r="D166" s="12">
        <v>0</v>
      </c>
      <c r="E166" s="13">
        <f t="shared" si="256"/>
        <v>8</v>
      </c>
      <c r="F166" s="13" t="s">
        <v>3</v>
      </c>
      <c r="G166" s="65">
        <v>64.22</v>
      </c>
      <c r="H166" s="24">
        <f t="shared" si="265"/>
        <v>513.76</v>
      </c>
      <c r="I166" s="25">
        <f t="shared" si="266"/>
        <v>75</v>
      </c>
      <c r="J166" s="26">
        <v>7.2</v>
      </c>
      <c r="K166" s="24">
        <f t="shared" si="267"/>
        <v>540</v>
      </c>
      <c r="L166" s="20">
        <f t="shared" si="268"/>
        <v>1053.76</v>
      </c>
    </row>
    <row r="167" spans="1:12" x14ac:dyDescent="0.3">
      <c r="A167" s="21">
        <v>5</v>
      </c>
      <c r="B167" s="28" t="s">
        <v>289</v>
      </c>
      <c r="C167" s="75">
        <v>3</v>
      </c>
      <c r="D167" s="12">
        <v>0</v>
      </c>
      <c r="E167" s="13">
        <f t="shared" si="256"/>
        <v>3</v>
      </c>
      <c r="F167" s="13" t="s">
        <v>3</v>
      </c>
      <c r="G167" s="65">
        <v>74.16</v>
      </c>
      <c r="H167" s="24">
        <f t="shared" si="265"/>
        <v>222.48</v>
      </c>
      <c r="I167" s="25">
        <f t="shared" si="266"/>
        <v>75</v>
      </c>
      <c r="J167" s="26">
        <v>2.7</v>
      </c>
      <c r="K167" s="24">
        <f t="shared" si="267"/>
        <v>202.5</v>
      </c>
      <c r="L167" s="20">
        <f t="shared" si="268"/>
        <v>424.98</v>
      </c>
    </row>
    <row r="168" spans="1:12" x14ac:dyDescent="0.3">
      <c r="A168" s="21">
        <v>6</v>
      </c>
      <c r="B168" s="28" t="s">
        <v>290</v>
      </c>
      <c r="C168" s="75">
        <v>121</v>
      </c>
      <c r="D168" s="12">
        <v>0</v>
      </c>
      <c r="E168" s="13">
        <f t="shared" si="256"/>
        <v>121</v>
      </c>
      <c r="F168" s="13" t="s">
        <v>3</v>
      </c>
      <c r="G168" s="65">
        <v>44.02</v>
      </c>
      <c r="H168" s="24">
        <f t="shared" si="265"/>
        <v>5326.42</v>
      </c>
      <c r="I168" s="25">
        <f t="shared" si="266"/>
        <v>75</v>
      </c>
      <c r="J168" s="26">
        <v>68.97</v>
      </c>
      <c r="K168" s="24">
        <f t="shared" si="267"/>
        <v>5172.75</v>
      </c>
      <c r="L168" s="20">
        <f t="shared" si="268"/>
        <v>10499.17</v>
      </c>
    </row>
    <row r="169" spans="1:12" ht="16.2" thickBot="1" x14ac:dyDescent="0.35">
      <c r="A169" s="21"/>
      <c r="B169" s="28"/>
      <c r="C169" s="75"/>
      <c r="D169" s="12"/>
      <c r="E169" s="13"/>
      <c r="F169" s="13"/>
      <c r="G169" s="65"/>
      <c r="H169" s="24"/>
      <c r="I169" s="25"/>
      <c r="J169" s="26"/>
      <c r="K169" s="24"/>
      <c r="L169" s="20"/>
    </row>
    <row r="170" spans="1:12" ht="16.2" thickBot="1" x14ac:dyDescent="0.35">
      <c r="A170" s="105" t="s">
        <v>286</v>
      </c>
      <c r="B170" s="106"/>
      <c r="C170" s="75"/>
      <c r="D170" s="12"/>
      <c r="E170" s="13"/>
      <c r="F170" s="13"/>
      <c r="G170" s="65"/>
      <c r="H170" s="24"/>
      <c r="I170" s="25"/>
      <c r="J170" s="26"/>
      <c r="K170" s="24"/>
      <c r="L170" s="20"/>
    </row>
    <row r="171" spans="1:12" x14ac:dyDescent="0.3">
      <c r="A171" s="21">
        <v>1</v>
      </c>
      <c r="B171" s="28" t="s">
        <v>291</v>
      </c>
      <c r="C171" s="75">
        <v>60</v>
      </c>
      <c r="D171" s="12">
        <v>0</v>
      </c>
      <c r="E171" s="13">
        <f t="shared" ref="E171" si="269">C171*(1+D171)</f>
        <v>60</v>
      </c>
      <c r="F171" s="13" t="s">
        <v>3</v>
      </c>
      <c r="G171" s="65">
        <v>41.06</v>
      </c>
      <c r="H171" s="24">
        <f t="shared" ref="H171" si="270">G171*E171</f>
        <v>2463.6000000000004</v>
      </c>
      <c r="I171" s="25">
        <f t="shared" ref="I171" si="271">L$5</f>
        <v>75</v>
      </c>
      <c r="J171" s="26">
        <v>44.4</v>
      </c>
      <c r="K171" s="24">
        <f t="shared" ref="K171" si="272">J171*I171</f>
        <v>3330</v>
      </c>
      <c r="L171" s="20">
        <f t="shared" ref="L171" si="273">K171+H171</f>
        <v>5793.6</v>
      </c>
    </row>
    <row r="172" spans="1:12" ht="16.2" thickBot="1" x14ac:dyDescent="0.35">
      <c r="A172" s="21"/>
      <c r="B172" s="28"/>
      <c r="C172" s="75"/>
      <c r="D172" s="12"/>
      <c r="E172" s="13"/>
      <c r="F172" s="14"/>
      <c r="G172" s="22"/>
      <c r="H172" s="22"/>
      <c r="I172" s="23"/>
      <c r="J172" s="24"/>
      <c r="K172" s="25"/>
      <c r="L172" s="51"/>
    </row>
    <row r="173" spans="1:12" ht="16.2" thickBot="1" x14ac:dyDescent="0.35">
      <c r="A173" s="105" t="s">
        <v>101</v>
      </c>
      <c r="B173" s="106"/>
      <c r="C173" s="75"/>
      <c r="D173" s="12"/>
      <c r="E173" s="13"/>
      <c r="F173" s="14"/>
      <c r="G173" s="22"/>
      <c r="H173" s="22"/>
      <c r="I173" s="23"/>
      <c r="J173" s="24"/>
      <c r="K173" s="25"/>
      <c r="L173" s="51"/>
    </row>
    <row r="174" spans="1:12" x14ac:dyDescent="0.3">
      <c r="A174" s="115" t="s">
        <v>261</v>
      </c>
      <c r="B174" s="110"/>
      <c r="C174" s="75"/>
      <c r="D174" s="12"/>
      <c r="E174" s="13"/>
      <c r="F174" s="14"/>
      <c r="G174" s="22"/>
      <c r="H174" s="22"/>
      <c r="I174" s="23"/>
      <c r="J174" s="24"/>
      <c r="K174" s="25"/>
      <c r="L174" s="51"/>
    </row>
    <row r="175" spans="1:12" x14ac:dyDescent="0.3">
      <c r="A175" s="21">
        <v>1</v>
      </c>
      <c r="B175" s="28" t="s">
        <v>72</v>
      </c>
      <c r="C175" s="75">
        <v>320</v>
      </c>
      <c r="D175" s="12">
        <v>0.1</v>
      </c>
      <c r="E175" s="13">
        <f t="shared" ref="E175:E178" si="274">C175*(1+D175)</f>
        <v>352</v>
      </c>
      <c r="F175" s="14" t="s">
        <v>4</v>
      </c>
      <c r="G175" s="65">
        <v>8.52</v>
      </c>
      <c r="H175" s="24">
        <f t="shared" ref="H175" si="275">G175*E175</f>
        <v>2999.04</v>
      </c>
      <c r="I175" s="25">
        <f t="shared" ref="I175" si="276">L$5</f>
        <v>75</v>
      </c>
      <c r="J175" s="26">
        <v>42.239999999999995</v>
      </c>
      <c r="K175" s="24">
        <f t="shared" ref="K175" si="277">J175*I175</f>
        <v>3167.9999999999995</v>
      </c>
      <c r="L175" s="20">
        <f t="shared" ref="L175" si="278">K175+H175</f>
        <v>6167.0399999999991</v>
      </c>
    </row>
    <row r="176" spans="1:12" x14ac:dyDescent="0.3">
      <c r="A176" s="21">
        <v>2</v>
      </c>
      <c r="B176" s="28" t="s">
        <v>45</v>
      </c>
      <c r="C176" s="75">
        <v>520</v>
      </c>
      <c r="D176" s="12">
        <v>0.1</v>
      </c>
      <c r="E176" s="13">
        <f t="shared" si="274"/>
        <v>572</v>
      </c>
      <c r="F176" s="14" t="s">
        <v>4</v>
      </c>
      <c r="G176" s="65">
        <v>4.8899999999999997</v>
      </c>
      <c r="H176" s="24">
        <f t="shared" ref="H176:H178" si="279">G176*E176</f>
        <v>2797.08</v>
      </c>
      <c r="I176" s="25">
        <f t="shared" ref="I176:I178" si="280">L$5</f>
        <v>75</v>
      </c>
      <c r="J176" s="26">
        <v>40.040000000000006</v>
      </c>
      <c r="K176" s="24">
        <f t="shared" ref="K176" si="281">J176*I176</f>
        <v>3003.0000000000005</v>
      </c>
      <c r="L176" s="20">
        <f t="shared" ref="L176" si="282">K176+H176</f>
        <v>5800.08</v>
      </c>
    </row>
    <row r="177" spans="1:12" x14ac:dyDescent="0.3">
      <c r="A177" s="21">
        <v>3</v>
      </c>
      <c r="B177" s="28" t="s">
        <v>46</v>
      </c>
      <c r="C177" s="75">
        <v>120</v>
      </c>
      <c r="D177" s="12">
        <v>0.1</v>
      </c>
      <c r="E177" s="13">
        <f t="shared" si="274"/>
        <v>132</v>
      </c>
      <c r="F177" s="14" t="s">
        <v>4</v>
      </c>
      <c r="G177" s="65">
        <v>3.42</v>
      </c>
      <c r="H177" s="24">
        <f t="shared" si="279"/>
        <v>451.44</v>
      </c>
      <c r="I177" s="25">
        <f t="shared" si="280"/>
        <v>75</v>
      </c>
      <c r="J177" s="26">
        <v>7.92</v>
      </c>
      <c r="K177" s="24">
        <f t="shared" ref="K177:K178" si="283">J177*I177</f>
        <v>594</v>
      </c>
      <c r="L177" s="20">
        <f t="shared" ref="L177:L178" si="284">K177+H177</f>
        <v>1045.44</v>
      </c>
    </row>
    <row r="178" spans="1:12" x14ac:dyDescent="0.3">
      <c r="A178" s="21">
        <v>4</v>
      </c>
      <c r="B178" s="28" t="s">
        <v>47</v>
      </c>
      <c r="C178" s="75">
        <v>110</v>
      </c>
      <c r="D178" s="12">
        <v>0.1</v>
      </c>
      <c r="E178" s="13">
        <f t="shared" si="274"/>
        <v>121.00000000000001</v>
      </c>
      <c r="F178" s="14" t="s">
        <v>4</v>
      </c>
      <c r="G178" s="65">
        <v>1.66</v>
      </c>
      <c r="H178" s="24">
        <f t="shared" si="279"/>
        <v>200.86</v>
      </c>
      <c r="I178" s="25">
        <f t="shared" si="280"/>
        <v>75</v>
      </c>
      <c r="J178" s="26">
        <v>4.8400000000000007</v>
      </c>
      <c r="K178" s="24">
        <f t="shared" si="283"/>
        <v>363.00000000000006</v>
      </c>
      <c r="L178" s="20">
        <f t="shared" si="284"/>
        <v>563.86000000000013</v>
      </c>
    </row>
    <row r="179" spans="1:12" ht="16.2" thickBot="1" x14ac:dyDescent="0.35">
      <c r="A179" s="21"/>
      <c r="B179" s="28"/>
      <c r="C179" s="75"/>
      <c r="D179" s="12"/>
      <c r="E179" s="13"/>
      <c r="F179" s="14"/>
      <c r="G179" s="22"/>
      <c r="H179" s="22"/>
      <c r="I179" s="23"/>
      <c r="J179" s="24"/>
      <c r="K179" s="25"/>
      <c r="L179" s="51"/>
    </row>
    <row r="180" spans="1:12" ht="16.2" thickBot="1" x14ac:dyDescent="0.35">
      <c r="A180" s="105" t="s">
        <v>44</v>
      </c>
      <c r="B180" s="106"/>
      <c r="C180" s="75"/>
      <c r="D180" s="12"/>
      <c r="E180" s="13"/>
      <c r="F180" s="14"/>
      <c r="G180" s="22"/>
      <c r="H180" s="22"/>
      <c r="I180" s="23"/>
      <c r="J180" s="24"/>
      <c r="K180" s="25"/>
      <c r="L180" s="51"/>
    </row>
    <row r="181" spans="1:12" ht="16.2" thickBot="1" x14ac:dyDescent="0.35">
      <c r="A181" s="105" t="s">
        <v>27</v>
      </c>
      <c r="B181" s="106"/>
      <c r="C181" s="75"/>
      <c r="D181" s="12"/>
      <c r="E181" s="13"/>
      <c r="F181" s="14"/>
      <c r="G181" s="22"/>
      <c r="H181" s="22"/>
      <c r="I181" s="23"/>
      <c r="J181" s="24"/>
      <c r="K181" s="25"/>
      <c r="L181" s="51"/>
    </row>
    <row r="182" spans="1:12" x14ac:dyDescent="0.3">
      <c r="A182" s="21">
        <v>1</v>
      </c>
      <c r="B182" s="28" t="s">
        <v>43</v>
      </c>
      <c r="C182" s="75">
        <v>18</v>
      </c>
      <c r="D182" s="12">
        <v>0</v>
      </c>
      <c r="E182" s="13">
        <f t="shared" ref="E182:E184" si="285">C182*(1+D182)</f>
        <v>18</v>
      </c>
      <c r="F182" s="14" t="s">
        <v>3</v>
      </c>
      <c r="G182" s="65">
        <v>30.8</v>
      </c>
      <c r="H182" s="24">
        <f t="shared" ref="H182" si="286">G182*E182</f>
        <v>554.4</v>
      </c>
      <c r="I182" s="25">
        <f t="shared" ref="I182" si="287">L$5</f>
        <v>75</v>
      </c>
      <c r="J182" s="26">
        <v>13.32</v>
      </c>
      <c r="K182" s="24">
        <f t="shared" ref="K182" si="288">J182*I182</f>
        <v>999</v>
      </c>
      <c r="L182" s="20">
        <f t="shared" ref="L182" si="289">K182+H182</f>
        <v>1553.4</v>
      </c>
    </row>
    <row r="183" spans="1:12" x14ac:dyDescent="0.3">
      <c r="A183" s="21">
        <v>2</v>
      </c>
      <c r="B183" s="28" t="s">
        <v>49</v>
      </c>
      <c r="C183" s="75">
        <v>13</v>
      </c>
      <c r="D183" s="12">
        <v>0</v>
      </c>
      <c r="E183" s="13">
        <f t="shared" si="285"/>
        <v>13</v>
      </c>
      <c r="F183" s="14" t="s">
        <v>3</v>
      </c>
      <c r="G183" s="65">
        <v>17.23</v>
      </c>
      <c r="H183" s="24">
        <f t="shared" ref="H183:H184" si="290">G183*E183</f>
        <v>223.99</v>
      </c>
      <c r="I183" s="25">
        <f t="shared" ref="I183:I184" si="291">L$5</f>
        <v>75</v>
      </c>
      <c r="J183" s="26">
        <v>7.8</v>
      </c>
      <c r="K183" s="24">
        <f t="shared" ref="K183:K184" si="292">J183*I183</f>
        <v>585</v>
      </c>
      <c r="L183" s="20">
        <f t="shared" ref="L183:L184" si="293">K183+H183</f>
        <v>808.99</v>
      </c>
    </row>
    <row r="184" spans="1:12" x14ac:dyDescent="0.3">
      <c r="A184" s="21">
        <v>3</v>
      </c>
      <c r="B184" s="28" t="s">
        <v>51</v>
      </c>
      <c r="C184" s="75">
        <v>12</v>
      </c>
      <c r="D184" s="12">
        <v>0</v>
      </c>
      <c r="E184" s="13">
        <f t="shared" si="285"/>
        <v>12</v>
      </c>
      <c r="F184" s="14" t="s">
        <v>3</v>
      </c>
      <c r="G184" s="65">
        <v>4.72</v>
      </c>
      <c r="H184" s="24">
        <f t="shared" si="290"/>
        <v>56.64</v>
      </c>
      <c r="I184" s="25">
        <f t="shared" si="291"/>
        <v>75</v>
      </c>
      <c r="J184" s="26">
        <v>4.5600000000000005</v>
      </c>
      <c r="K184" s="24">
        <f t="shared" si="292"/>
        <v>342.00000000000006</v>
      </c>
      <c r="L184" s="20">
        <f t="shared" si="293"/>
        <v>398.64000000000004</v>
      </c>
    </row>
    <row r="185" spans="1:12" ht="16.2" thickBot="1" x14ac:dyDescent="0.35">
      <c r="A185" s="21"/>
      <c r="B185" s="28"/>
      <c r="C185" s="75"/>
      <c r="D185" s="12"/>
      <c r="E185" s="13"/>
      <c r="F185" s="14"/>
      <c r="G185" s="22"/>
      <c r="H185" s="22"/>
      <c r="I185" s="23"/>
      <c r="J185" s="24"/>
      <c r="K185" s="25"/>
      <c r="L185" s="51"/>
    </row>
    <row r="186" spans="1:12" ht="16.2" thickBot="1" x14ac:dyDescent="0.35">
      <c r="A186" s="105" t="s">
        <v>28</v>
      </c>
      <c r="B186" s="106"/>
      <c r="C186" s="75"/>
      <c r="D186" s="12"/>
      <c r="E186" s="13"/>
      <c r="F186" s="14"/>
      <c r="G186" s="22"/>
      <c r="H186" s="22"/>
      <c r="I186" s="23"/>
      <c r="J186" s="24"/>
      <c r="K186" s="25"/>
      <c r="L186" s="51"/>
    </row>
    <row r="187" spans="1:12" x14ac:dyDescent="0.3">
      <c r="A187" s="21">
        <v>1</v>
      </c>
      <c r="B187" s="28" t="s">
        <v>43</v>
      </c>
      <c r="C187" s="75">
        <v>24</v>
      </c>
      <c r="D187" s="12">
        <v>0</v>
      </c>
      <c r="E187" s="13">
        <f t="shared" ref="E187:E189" si="294">C187*(1+D187)</f>
        <v>24</v>
      </c>
      <c r="F187" s="14" t="s">
        <v>3</v>
      </c>
      <c r="G187" s="65">
        <v>40.130000000000003</v>
      </c>
      <c r="H187" s="24">
        <f t="shared" ref="H187" si="295">G187*E187</f>
        <v>963.12000000000012</v>
      </c>
      <c r="I187" s="25">
        <f t="shared" ref="I187" si="296">L$5</f>
        <v>75</v>
      </c>
      <c r="J187" s="26">
        <v>17.759999999999998</v>
      </c>
      <c r="K187" s="24">
        <f t="shared" ref="K187" si="297">J187*I187</f>
        <v>1331.9999999999998</v>
      </c>
      <c r="L187" s="20">
        <f t="shared" ref="L187" si="298">K187+H187</f>
        <v>2295.12</v>
      </c>
    </row>
    <row r="188" spans="1:12" x14ac:dyDescent="0.3">
      <c r="A188" s="21">
        <v>2</v>
      </c>
      <c r="B188" s="28" t="s">
        <v>49</v>
      </c>
      <c r="C188" s="75">
        <v>15</v>
      </c>
      <c r="D188" s="12">
        <v>0</v>
      </c>
      <c r="E188" s="13">
        <f t="shared" si="294"/>
        <v>15</v>
      </c>
      <c r="F188" s="14" t="s">
        <v>3</v>
      </c>
      <c r="G188" s="65">
        <v>22.38</v>
      </c>
      <c r="H188" s="24">
        <f t="shared" ref="H188:H189" si="299">G188*E188</f>
        <v>335.7</v>
      </c>
      <c r="I188" s="25">
        <f t="shared" ref="I188:I189" si="300">L$5</f>
        <v>75</v>
      </c>
      <c r="J188" s="26">
        <v>9</v>
      </c>
      <c r="K188" s="24">
        <f t="shared" ref="K188:K189" si="301">J188*I188</f>
        <v>675</v>
      </c>
      <c r="L188" s="20">
        <f t="shared" ref="L188:L189" si="302">K188+H188</f>
        <v>1010.7</v>
      </c>
    </row>
    <row r="189" spans="1:12" x14ac:dyDescent="0.3">
      <c r="A189" s="21">
        <v>3</v>
      </c>
      <c r="B189" s="28" t="s">
        <v>51</v>
      </c>
      <c r="C189" s="75">
        <v>12</v>
      </c>
      <c r="D189" s="12">
        <v>0</v>
      </c>
      <c r="E189" s="13">
        <f t="shared" si="294"/>
        <v>12</v>
      </c>
      <c r="F189" s="14" t="s">
        <v>3</v>
      </c>
      <c r="G189" s="65">
        <v>5.54</v>
      </c>
      <c r="H189" s="24">
        <f t="shared" si="299"/>
        <v>66.48</v>
      </c>
      <c r="I189" s="25">
        <f t="shared" si="300"/>
        <v>75</v>
      </c>
      <c r="J189" s="26">
        <v>4.5600000000000005</v>
      </c>
      <c r="K189" s="24">
        <f t="shared" si="301"/>
        <v>342.00000000000006</v>
      </c>
      <c r="L189" s="20">
        <f t="shared" si="302"/>
        <v>408.48000000000008</v>
      </c>
    </row>
    <row r="190" spans="1:12" ht="16.2" thickBot="1" x14ac:dyDescent="0.35">
      <c r="A190" s="21"/>
      <c r="B190" s="28"/>
      <c r="C190" s="75"/>
      <c r="D190" s="12"/>
      <c r="E190" s="13"/>
      <c r="F190" s="14"/>
      <c r="G190" s="22"/>
      <c r="H190" s="22"/>
      <c r="I190" s="23"/>
      <c r="J190" s="24"/>
      <c r="K190" s="25"/>
      <c r="L190" s="51"/>
    </row>
    <row r="191" spans="1:12" ht="16.2" thickBot="1" x14ac:dyDescent="0.35">
      <c r="A191" s="105" t="s">
        <v>25</v>
      </c>
      <c r="B191" s="106"/>
      <c r="C191" s="75"/>
      <c r="D191" s="12"/>
      <c r="E191" s="13"/>
      <c r="F191" s="14"/>
      <c r="G191" s="22"/>
      <c r="H191" s="22"/>
      <c r="I191" s="23"/>
      <c r="J191" s="24"/>
      <c r="K191" s="25"/>
      <c r="L191" s="51"/>
    </row>
    <row r="192" spans="1:12" x14ac:dyDescent="0.3">
      <c r="A192" s="21">
        <v>1</v>
      </c>
      <c r="B192" s="28" t="s">
        <v>89</v>
      </c>
      <c r="C192" s="75">
        <v>15</v>
      </c>
      <c r="D192" s="12">
        <v>0</v>
      </c>
      <c r="E192" s="13">
        <f t="shared" ref="E192:E196" si="303">C192*(1+D192)</f>
        <v>15</v>
      </c>
      <c r="F192" s="14" t="s">
        <v>3</v>
      </c>
      <c r="G192" s="65">
        <v>380.46</v>
      </c>
      <c r="H192" s="24">
        <f t="shared" ref="H192" si="304">G192*E192</f>
        <v>5706.9</v>
      </c>
      <c r="I192" s="25">
        <f t="shared" ref="I192" si="305">L$5</f>
        <v>75</v>
      </c>
      <c r="J192" s="26">
        <v>27.450000000000003</v>
      </c>
      <c r="K192" s="24">
        <f t="shared" ref="K192" si="306">J192*I192</f>
        <v>2058.75</v>
      </c>
      <c r="L192" s="20">
        <f t="shared" ref="L192" si="307">K192+H192</f>
        <v>7765.65</v>
      </c>
    </row>
    <row r="193" spans="1:12" x14ac:dyDescent="0.3">
      <c r="A193" s="21">
        <v>2</v>
      </c>
      <c r="B193" s="28" t="s">
        <v>71</v>
      </c>
      <c r="C193" s="75">
        <v>8</v>
      </c>
      <c r="D193" s="12">
        <v>0</v>
      </c>
      <c r="E193" s="13">
        <f t="shared" si="303"/>
        <v>8</v>
      </c>
      <c r="F193" s="14" t="s">
        <v>3</v>
      </c>
      <c r="G193" s="65">
        <v>349.21</v>
      </c>
      <c r="H193" s="24">
        <f t="shared" ref="H193:H195" si="308">G193*E193</f>
        <v>2793.68</v>
      </c>
      <c r="I193" s="25">
        <f t="shared" ref="I193:I195" si="309">L$5</f>
        <v>75</v>
      </c>
      <c r="J193" s="26">
        <v>14.64</v>
      </c>
      <c r="K193" s="24">
        <f t="shared" ref="K193:K195" si="310">J193*I193</f>
        <v>1098</v>
      </c>
      <c r="L193" s="20">
        <f t="shared" ref="L193:L195" si="311">K193+H193</f>
        <v>3891.68</v>
      </c>
    </row>
    <row r="194" spans="1:12" x14ac:dyDescent="0.3">
      <c r="A194" s="21">
        <v>3</v>
      </c>
      <c r="B194" s="28" t="s">
        <v>48</v>
      </c>
      <c r="C194" s="75">
        <v>11</v>
      </c>
      <c r="D194" s="12">
        <v>0</v>
      </c>
      <c r="E194" s="13">
        <f t="shared" si="303"/>
        <v>11</v>
      </c>
      <c r="F194" s="14" t="s">
        <v>3</v>
      </c>
      <c r="G194" s="65">
        <v>161.80000000000001</v>
      </c>
      <c r="H194" s="24">
        <f t="shared" si="308"/>
        <v>1779.8000000000002</v>
      </c>
      <c r="I194" s="25">
        <f t="shared" si="309"/>
        <v>75</v>
      </c>
      <c r="J194" s="26">
        <v>11.55</v>
      </c>
      <c r="K194" s="24">
        <f t="shared" si="310"/>
        <v>866.25</v>
      </c>
      <c r="L194" s="20">
        <f t="shared" si="311"/>
        <v>2646.05</v>
      </c>
    </row>
    <row r="195" spans="1:12" x14ac:dyDescent="0.3">
      <c r="A195" s="21">
        <v>4</v>
      </c>
      <c r="B195" s="28" t="s">
        <v>102</v>
      </c>
      <c r="C195" s="75">
        <v>7</v>
      </c>
      <c r="D195" s="12">
        <v>0</v>
      </c>
      <c r="E195" s="13">
        <f t="shared" si="303"/>
        <v>7</v>
      </c>
      <c r="F195" s="14" t="s">
        <v>3</v>
      </c>
      <c r="G195" s="65">
        <v>84.22</v>
      </c>
      <c r="H195" s="24">
        <f t="shared" si="308"/>
        <v>589.54</v>
      </c>
      <c r="I195" s="25">
        <f t="shared" si="309"/>
        <v>75</v>
      </c>
      <c r="J195" s="26">
        <v>6.3</v>
      </c>
      <c r="K195" s="24">
        <f t="shared" si="310"/>
        <v>472.5</v>
      </c>
      <c r="L195" s="20">
        <f t="shared" si="311"/>
        <v>1062.04</v>
      </c>
    </row>
    <row r="196" spans="1:12" x14ac:dyDescent="0.3">
      <c r="A196" s="21">
        <v>5</v>
      </c>
      <c r="B196" s="28" t="s">
        <v>33</v>
      </c>
      <c r="C196" s="75">
        <v>6</v>
      </c>
      <c r="D196" s="12">
        <v>0</v>
      </c>
      <c r="E196" s="13">
        <f t="shared" si="303"/>
        <v>6</v>
      </c>
      <c r="F196" s="14" t="s">
        <v>3</v>
      </c>
      <c r="G196" s="65">
        <v>139.86000000000001</v>
      </c>
      <c r="H196" s="24">
        <f t="shared" ref="H196" si="312">G196*E196</f>
        <v>839.16000000000008</v>
      </c>
      <c r="I196" s="25">
        <f t="shared" ref="I196" si="313">L$5</f>
        <v>75</v>
      </c>
      <c r="J196" s="26">
        <v>6.66</v>
      </c>
      <c r="K196" s="24">
        <f t="shared" ref="K196" si="314">J196*I196</f>
        <v>499.5</v>
      </c>
      <c r="L196" s="20">
        <f t="shared" ref="L196" si="315">K196+H196</f>
        <v>1338.66</v>
      </c>
    </row>
    <row r="197" spans="1:12" ht="16.2" thickBot="1" x14ac:dyDescent="0.35">
      <c r="A197" s="21"/>
      <c r="B197" s="28"/>
      <c r="C197" s="75"/>
      <c r="D197" s="12"/>
      <c r="E197" s="13"/>
      <c r="F197" s="14"/>
      <c r="G197" s="22"/>
      <c r="H197" s="22"/>
      <c r="I197" s="23"/>
      <c r="J197" s="24"/>
      <c r="K197" s="25"/>
      <c r="L197" s="51"/>
    </row>
    <row r="198" spans="1:12" ht="16.2" thickBot="1" x14ac:dyDescent="0.35">
      <c r="A198" s="105" t="s">
        <v>36</v>
      </c>
      <c r="B198" s="106"/>
      <c r="C198" s="75"/>
      <c r="D198" s="12"/>
      <c r="E198" s="13"/>
      <c r="F198" s="14"/>
      <c r="G198" s="22"/>
      <c r="H198" s="22"/>
      <c r="I198" s="23"/>
      <c r="J198" s="24"/>
      <c r="K198" s="25"/>
      <c r="L198" s="51"/>
    </row>
    <row r="199" spans="1:12" x14ac:dyDescent="0.3">
      <c r="A199" s="115" t="s">
        <v>261</v>
      </c>
      <c r="B199" s="110"/>
      <c r="C199" s="75"/>
      <c r="D199" s="12"/>
      <c r="E199" s="13"/>
      <c r="F199" s="14"/>
      <c r="G199" s="22"/>
      <c r="H199" s="22"/>
      <c r="I199" s="23"/>
      <c r="J199" s="24"/>
      <c r="K199" s="25"/>
      <c r="L199" s="51"/>
    </row>
    <row r="200" spans="1:12" x14ac:dyDescent="0.3">
      <c r="A200" s="21">
        <v>1</v>
      </c>
      <c r="B200" s="27" t="s">
        <v>91</v>
      </c>
      <c r="C200" s="75">
        <v>2143</v>
      </c>
      <c r="D200" s="12">
        <v>0.1</v>
      </c>
      <c r="E200" s="13">
        <f t="shared" ref="E200:E202" si="316">C200*(1+D200)</f>
        <v>2357.3000000000002</v>
      </c>
      <c r="F200" s="14" t="s">
        <v>4</v>
      </c>
      <c r="G200" s="65">
        <v>3.42</v>
      </c>
      <c r="H200" s="24">
        <f t="shared" ref="H200:H201" si="317">G200*E200</f>
        <v>8061.9660000000003</v>
      </c>
      <c r="I200" s="25">
        <f t="shared" ref="I200:I201" si="318">L$5</f>
        <v>75</v>
      </c>
      <c r="J200" s="26">
        <v>141.43800000000002</v>
      </c>
      <c r="K200" s="24">
        <f t="shared" ref="K200:K201" si="319">J200*I200</f>
        <v>10607.85</v>
      </c>
      <c r="L200" s="20">
        <f t="shared" ref="L200:L201" si="320">K200+H200</f>
        <v>18669.815999999999</v>
      </c>
    </row>
    <row r="201" spans="1:12" x14ac:dyDescent="0.3">
      <c r="A201" s="21">
        <v>2</v>
      </c>
      <c r="B201" s="27" t="s">
        <v>92</v>
      </c>
      <c r="C201" s="75">
        <v>3952</v>
      </c>
      <c r="D201" s="12">
        <v>0.1</v>
      </c>
      <c r="E201" s="13">
        <f t="shared" si="316"/>
        <v>4347.2000000000007</v>
      </c>
      <c r="F201" s="14" t="s">
        <v>4</v>
      </c>
      <c r="G201" s="65">
        <v>1.66</v>
      </c>
      <c r="H201" s="24">
        <f t="shared" si="317"/>
        <v>7216.3520000000008</v>
      </c>
      <c r="I201" s="25">
        <f t="shared" si="318"/>
        <v>75</v>
      </c>
      <c r="J201" s="26">
        <v>173.88800000000003</v>
      </c>
      <c r="K201" s="24">
        <f t="shared" si="319"/>
        <v>13041.600000000002</v>
      </c>
      <c r="L201" s="20">
        <f t="shared" si="320"/>
        <v>20257.952000000005</v>
      </c>
    </row>
    <row r="202" spans="1:12" x14ac:dyDescent="0.3">
      <c r="A202" s="21">
        <v>3</v>
      </c>
      <c r="B202" s="27" t="s">
        <v>93</v>
      </c>
      <c r="C202" s="75">
        <v>1230</v>
      </c>
      <c r="D202" s="12">
        <v>0.1</v>
      </c>
      <c r="E202" s="13">
        <f t="shared" si="316"/>
        <v>1353</v>
      </c>
      <c r="F202" s="14" t="s">
        <v>4</v>
      </c>
      <c r="G202" s="65">
        <v>1.28</v>
      </c>
      <c r="H202" s="24">
        <f t="shared" ref="H202" si="321">G202*E202</f>
        <v>1731.8400000000001</v>
      </c>
      <c r="I202" s="25">
        <f t="shared" ref="I202" si="322">L$5</f>
        <v>75</v>
      </c>
      <c r="J202" s="26">
        <v>40.589999999999996</v>
      </c>
      <c r="K202" s="24">
        <f t="shared" ref="K202" si="323">J202*I202</f>
        <v>3044.2499999999995</v>
      </c>
      <c r="L202" s="20">
        <f t="shared" ref="L202" si="324">K202+H202</f>
        <v>4776.09</v>
      </c>
    </row>
    <row r="203" spans="1:12" ht="16.2" thickBot="1" x14ac:dyDescent="0.35">
      <c r="A203" s="21"/>
      <c r="B203" s="27"/>
      <c r="C203" s="75"/>
      <c r="D203" s="12"/>
      <c r="E203" s="13"/>
      <c r="F203" s="14"/>
      <c r="G203" s="22"/>
      <c r="H203" s="22"/>
      <c r="I203" s="23"/>
      <c r="J203" s="24"/>
      <c r="K203" s="25"/>
      <c r="L203" s="51"/>
    </row>
    <row r="204" spans="1:12" ht="16.2" thickBot="1" x14ac:dyDescent="0.35">
      <c r="A204" s="105" t="s">
        <v>37</v>
      </c>
      <c r="B204" s="106"/>
      <c r="C204" s="75"/>
      <c r="D204" s="12"/>
      <c r="E204" s="13"/>
      <c r="F204" s="14"/>
      <c r="G204" s="22"/>
      <c r="H204" s="22"/>
      <c r="I204" s="23"/>
      <c r="J204" s="24"/>
      <c r="K204" s="25"/>
      <c r="L204" s="51"/>
    </row>
    <row r="205" spans="1:12" ht="16.2" thickBot="1" x14ac:dyDescent="0.35">
      <c r="A205" s="105" t="s">
        <v>27</v>
      </c>
      <c r="B205" s="106"/>
      <c r="C205" s="75"/>
      <c r="D205" s="12"/>
      <c r="E205" s="13"/>
      <c r="F205" s="14"/>
      <c r="G205" s="22"/>
      <c r="H205" s="22"/>
      <c r="I205" s="23"/>
      <c r="J205" s="24"/>
      <c r="K205" s="25"/>
      <c r="L205" s="51"/>
    </row>
    <row r="206" spans="1:12" x14ac:dyDescent="0.3">
      <c r="A206" s="21">
        <v>1</v>
      </c>
      <c r="B206" s="27" t="s">
        <v>49</v>
      </c>
      <c r="C206" s="75">
        <v>456</v>
      </c>
      <c r="D206" s="12">
        <v>0</v>
      </c>
      <c r="E206" s="13">
        <f t="shared" ref="E206:E208" si="325">C206*(1+D206)</f>
        <v>456</v>
      </c>
      <c r="F206" s="14" t="s">
        <v>3</v>
      </c>
      <c r="G206" s="65">
        <v>17.23</v>
      </c>
      <c r="H206" s="24">
        <f t="shared" ref="H206:H207" si="326">G206*E206</f>
        <v>7856.88</v>
      </c>
      <c r="I206" s="25">
        <f t="shared" ref="I206:I207" si="327">L$5</f>
        <v>75</v>
      </c>
      <c r="J206" s="26">
        <v>273.59999999999997</v>
      </c>
      <c r="K206" s="24">
        <f t="shared" ref="K206:K207" si="328">J206*I206</f>
        <v>20519.999999999996</v>
      </c>
      <c r="L206" s="20">
        <f t="shared" ref="L206:L207" si="329">K206+H206</f>
        <v>28376.879999999997</v>
      </c>
    </row>
    <row r="207" spans="1:12" x14ac:dyDescent="0.3">
      <c r="A207" s="21">
        <v>2</v>
      </c>
      <c r="B207" s="27" t="s">
        <v>51</v>
      </c>
      <c r="C207" s="75">
        <v>507</v>
      </c>
      <c r="D207" s="12">
        <v>0</v>
      </c>
      <c r="E207" s="13">
        <f t="shared" si="325"/>
        <v>507</v>
      </c>
      <c r="F207" s="14" t="s">
        <v>3</v>
      </c>
      <c r="G207" s="65">
        <v>4.72</v>
      </c>
      <c r="H207" s="24">
        <f t="shared" si="326"/>
        <v>2393.04</v>
      </c>
      <c r="I207" s="25">
        <f t="shared" si="327"/>
        <v>75</v>
      </c>
      <c r="J207" s="26">
        <v>192.66</v>
      </c>
      <c r="K207" s="24">
        <f t="shared" si="328"/>
        <v>14449.5</v>
      </c>
      <c r="L207" s="20">
        <f t="shared" si="329"/>
        <v>16842.54</v>
      </c>
    </row>
    <row r="208" spans="1:12" x14ac:dyDescent="0.3">
      <c r="A208" s="21">
        <v>3</v>
      </c>
      <c r="B208" s="27" t="s">
        <v>50</v>
      </c>
      <c r="C208" s="75">
        <v>482</v>
      </c>
      <c r="D208" s="12">
        <v>0</v>
      </c>
      <c r="E208" s="13">
        <f t="shared" si="325"/>
        <v>482</v>
      </c>
      <c r="F208" s="14" t="s">
        <v>3</v>
      </c>
      <c r="G208" s="65">
        <v>3.02</v>
      </c>
      <c r="H208" s="24">
        <f t="shared" ref="H208" si="330">G208*E208</f>
        <v>1455.64</v>
      </c>
      <c r="I208" s="25">
        <f t="shared" ref="I208" si="331">L$5</f>
        <v>75</v>
      </c>
      <c r="J208" s="26">
        <v>163.88000000000002</v>
      </c>
      <c r="K208" s="24">
        <f t="shared" ref="K208" si="332">J208*I208</f>
        <v>12291.000000000002</v>
      </c>
      <c r="L208" s="20">
        <f t="shared" ref="L208" si="333">K208+H208</f>
        <v>13746.640000000001</v>
      </c>
    </row>
    <row r="209" spans="1:12" ht="16.2" thickBot="1" x14ac:dyDescent="0.35">
      <c r="A209" s="21"/>
      <c r="B209" s="27"/>
      <c r="C209" s="75"/>
      <c r="D209" s="12"/>
      <c r="E209" s="13"/>
      <c r="F209" s="14"/>
      <c r="G209" s="22"/>
      <c r="H209" s="22"/>
      <c r="I209" s="23"/>
      <c r="J209" s="24"/>
      <c r="K209" s="25"/>
      <c r="L209" s="51"/>
    </row>
    <row r="210" spans="1:12" ht="16.2" thickBot="1" x14ac:dyDescent="0.35">
      <c r="A210" s="105" t="s">
        <v>28</v>
      </c>
      <c r="B210" s="106"/>
      <c r="C210" s="75"/>
      <c r="D210" s="12"/>
      <c r="E210" s="13"/>
      <c r="F210" s="14"/>
      <c r="G210" s="22"/>
      <c r="H210" s="22"/>
      <c r="I210" s="23"/>
      <c r="J210" s="24"/>
      <c r="K210" s="25"/>
      <c r="L210" s="51"/>
    </row>
    <row r="211" spans="1:12" x14ac:dyDescent="0.3">
      <c r="A211" s="21">
        <v>1</v>
      </c>
      <c r="B211" s="27" t="s">
        <v>49</v>
      </c>
      <c r="C211" s="75">
        <v>182</v>
      </c>
      <c r="D211" s="12">
        <v>0</v>
      </c>
      <c r="E211" s="13">
        <f t="shared" ref="E211:E212" si="334">C211*(1+D211)</f>
        <v>182</v>
      </c>
      <c r="F211" s="14" t="s">
        <v>3</v>
      </c>
      <c r="G211" s="65">
        <v>22.38</v>
      </c>
      <c r="H211" s="24">
        <f t="shared" ref="H211:H212" si="335">G211*E211</f>
        <v>4073.16</v>
      </c>
      <c r="I211" s="25">
        <f t="shared" ref="I211:I212" si="336">L$5</f>
        <v>75</v>
      </c>
      <c r="J211" s="26">
        <v>109.2</v>
      </c>
      <c r="K211" s="24">
        <f t="shared" ref="K211:K212" si="337">J211*I211</f>
        <v>8190</v>
      </c>
      <c r="L211" s="20">
        <f t="shared" ref="L211:L212" si="338">K211+H211</f>
        <v>12263.16</v>
      </c>
    </row>
    <row r="212" spans="1:12" x14ac:dyDescent="0.3">
      <c r="A212" s="21">
        <v>2</v>
      </c>
      <c r="B212" s="27" t="s">
        <v>51</v>
      </c>
      <c r="C212" s="75">
        <v>20</v>
      </c>
      <c r="D212" s="12">
        <v>0</v>
      </c>
      <c r="E212" s="13">
        <f t="shared" si="334"/>
        <v>20</v>
      </c>
      <c r="F212" s="13" t="s">
        <v>3</v>
      </c>
      <c r="G212" s="65">
        <v>5.54</v>
      </c>
      <c r="H212" s="24">
        <f t="shared" si="335"/>
        <v>110.8</v>
      </c>
      <c r="I212" s="25">
        <f t="shared" si="336"/>
        <v>75</v>
      </c>
      <c r="J212" s="26">
        <v>7.6</v>
      </c>
      <c r="K212" s="24">
        <f t="shared" si="337"/>
        <v>570</v>
      </c>
      <c r="L212" s="20">
        <f t="shared" si="338"/>
        <v>680.8</v>
      </c>
    </row>
    <row r="213" spans="1:12" ht="16.2" thickBot="1" x14ac:dyDescent="0.35">
      <c r="A213" s="21"/>
      <c r="B213" s="27"/>
      <c r="C213" s="75"/>
      <c r="D213" s="12"/>
      <c r="E213" s="13"/>
      <c r="F213" s="14"/>
      <c r="G213" s="22"/>
      <c r="H213" s="22"/>
      <c r="I213" s="23"/>
      <c r="J213" s="24"/>
      <c r="K213" s="25"/>
      <c r="L213" s="51"/>
    </row>
    <row r="214" spans="1:12" ht="16.2" thickBot="1" x14ac:dyDescent="0.35">
      <c r="A214" s="105" t="s">
        <v>42</v>
      </c>
      <c r="B214" s="106"/>
      <c r="C214" s="75"/>
      <c r="D214" s="12"/>
      <c r="E214" s="13"/>
      <c r="F214" s="14"/>
      <c r="G214" s="22"/>
      <c r="H214" s="22"/>
      <c r="I214" s="23"/>
      <c r="J214" s="24"/>
      <c r="K214" s="25"/>
      <c r="L214" s="51"/>
    </row>
    <row r="215" spans="1:12" x14ac:dyDescent="0.3">
      <c r="A215" s="21">
        <v>1</v>
      </c>
      <c r="B215" s="28" t="s">
        <v>174</v>
      </c>
      <c r="C215" s="75">
        <v>80</v>
      </c>
      <c r="D215" s="12">
        <v>0</v>
      </c>
      <c r="E215" s="13">
        <f t="shared" ref="E215" si="339">C215*(1+D215)</f>
        <v>80</v>
      </c>
      <c r="F215" s="14" t="s">
        <v>3</v>
      </c>
      <c r="G215" s="65">
        <v>46.12</v>
      </c>
      <c r="H215" s="24">
        <f t="shared" ref="H215" si="340">G215*E215</f>
        <v>3689.6</v>
      </c>
      <c r="I215" s="25">
        <f t="shared" ref="I215" si="341">L$5</f>
        <v>75</v>
      </c>
      <c r="J215" s="26">
        <v>59.2</v>
      </c>
      <c r="K215" s="24">
        <f t="shared" ref="K215" si="342">J215*I215</f>
        <v>4440</v>
      </c>
      <c r="L215" s="20">
        <f t="shared" ref="L215" si="343">K215+H215</f>
        <v>8129.6</v>
      </c>
    </row>
    <row r="216" spans="1:12" ht="16.2" thickBot="1" x14ac:dyDescent="0.35">
      <c r="A216" s="21"/>
      <c r="B216" s="27"/>
      <c r="C216" s="75"/>
      <c r="D216" s="12"/>
      <c r="E216" s="13"/>
      <c r="F216" s="14"/>
      <c r="G216" s="22"/>
      <c r="H216" s="22"/>
      <c r="I216" s="23"/>
      <c r="J216" s="24"/>
      <c r="K216" s="25"/>
      <c r="L216" s="51"/>
    </row>
    <row r="217" spans="1:12" ht="16.2" thickBot="1" x14ac:dyDescent="0.35">
      <c r="A217" s="105" t="s">
        <v>29</v>
      </c>
      <c r="B217" s="106"/>
      <c r="C217" s="75"/>
      <c r="D217" s="12"/>
      <c r="E217" s="13"/>
      <c r="F217" s="14"/>
      <c r="G217" s="22"/>
      <c r="H217" s="22"/>
      <c r="I217" s="23"/>
      <c r="J217" s="24"/>
      <c r="K217" s="25"/>
      <c r="L217" s="51"/>
    </row>
    <row r="218" spans="1:12" x14ac:dyDescent="0.3">
      <c r="A218" s="21">
        <v>1</v>
      </c>
      <c r="B218" s="28" t="s">
        <v>52</v>
      </c>
      <c r="C218" s="75">
        <v>287</v>
      </c>
      <c r="D218" s="12">
        <v>0</v>
      </c>
      <c r="E218" s="13">
        <f t="shared" ref="E218:E221" si="344">C218*(1+D218)</f>
        <v>287</v>
      </c>
      <c r="F218" s="14" t="s">
        <v>3</v>
      </c>
      <c r="G218" s="65">
        <v>27.45</v>
      </c>
      <c r="H218" s="24">
        <f t="shared" ref="H218" si="345">G218*E218</f>
        <v>7878.15</v>
      </c>
      <c r="I218" s="25">
        <f t="shared" ref="I218" si="346">L$5</f>
        <v>75</v>
      </c>
      <c r="J218" s="26">
        <v>258.3</v>
      </c>
      <c r="K218" s="24">
        <f t="shared" ref="K218:K219" si="347">J218*I218</f>
        <v>19372.5</v>
      </c>
      <c r="L218" s="20">
        <f t="shared" ref="L218:L219" si="348">K218+H218</f>
        <v>27250.65</v>
      </c>
    </row>
    <row r="219" spans="1:12" x14ac:dyDescent="0.3">
      <c r="A219" s="21">
        <v>2</v>
      </c>
      <c r="B219" s="28" t="s">
        <v>94</v>
      </c>
      <c r="C219" s="75">
        <v>480</v>
      </c>
      <c r="D219" s="12">
        <v>0</v>
      </c>
      <c r="E219" s="13">
        <f t="shared" si="344"/>
        <v>480</v>
      </c>
      <c r="F219" s="14" t="s">
        <v>3</v>
      </c>
      <c r="G219" s="65">
        <v>27.51</v>
      </c>
      <c r="H219" s="24">
        <f t="shared" ref="H219" si="349">G219*E219</f>
        <v>13204.800000000001</v>
      </c>
      <c r="I219" s="25">
        <f t="shared" ref="I219" si="350">L$5</f>
        <v>75</v>
      </c>
      <c r="J219" s="26">
        <v>432</v>
      </c>
      <c r="K219" s="24">
        <f t="shared" si="347"/>
        <v>32400</v>
      </c>
      <c r="L219" s="20">
        <f t="shared" si="348"/>
        <v>45604.800000000003</v>
      </c>
    </row>
    <row r="220" spans="1:12" x14ac:dyDescent="0.3">
      <c r="A220" s="21">
        <v>3</v>
      </c>
      <c r="B220" s="28" t="s">
        <v>292</v>
      </c>
      <c r="C220" s="75">
        <v>20</v>
      </c>
      <c r="D220" s="12">
        <v>0</v>
      </c>
      <c r="E220" s="13">
        <f t="shared" si="344"/>
        <v>20</v>
      </c>
      <c r="F220" s="13" t="s">
        <v>3</v>
      </c>
      <c r="G220" s="65">
        <v>45.73</v>
      </c>
      <c r="H220" s="24">
        <f t="shared" ref="H220" si="351">G220*E220</f>
        <v>914.59999999999991</v>
      </c>
      <c r="I220" s="25">
        <f t="shared" ref="I220" si="352">L$5</f>
        <v>75</v>
      </c>
      <c r="J220" s="26">
        <v>22.200000000000003</v>
      </c>
      <c r="K220" s="24">
        <f t="shared" ref="K220" si="353">J220*I220</f>
        <v>1665.0000000000002</v>
      </c>
      <c r="L220" s="20">
        <f t="shared" ref="L220" si="354">K220+H220</f>
        <v>2579.6000000000004</v>
      </c>
    </row>
    <row r="221" spans="1:12" x14ac:dyDescent="0.3">
      <c r="A221" s="21">
        <v>4</v>
      </c>
      <c r="B221" s="28" t="s">
        <v>293</v>
      </c>
      <c r="C221" s="75">
        <v>224</v>
      </c>
      <c r="D221" s="12">
        <v>0</v>
      </c>
      <c r="E221" s="13">
        <f t="shared" si="344"/>
        <v>224</v>
      </c>
      <c r="F221" s="13" t="s">
        <v>3</v>
      </c>
      <c r="G221" s="65">
        <v>5.83</v>
      </c>
      <c r="H221" s="24">
        <f t="shared" ref="H221" si="355">G221*E221</f>
        <v>1305.92</v>
      </c>
      <c r="I221" s="25">
        <f t="shared" ref="I221" si="356">L$5</f>
        <v>75</v>
      </c>
      <c r="J221" s="26">
        <v>127.67999999999999</v>
      </c>
      <c r="K221" s="24">
        <f t="shared" ref="K221" si="357">J221*I221</f>
        <v>9576</v>
      </c>
      <c r="L221" s="20">
        <f t="shared" ref="L221" si="358">K221+H221</f>
        <v>10881.92</v>
      </c>
    </row>
    <row r="222" spans="1:12" ht="16.2" thickBot="1" x14ac:dyDescent="0.35">
      <c r="A222" s="21"/>
      <c r="B222" s="28"/>
      <c r="C222" s="75"/>
      <c r="D222" s="12"/>
      <c r="E222" s="13"/>
      <c r="F222" s="14"/>
      <c r="G222" s="22"/>
      <c r="H222" s="22"/>
      <c r="I222" s="23"/>
      <c r="J222" s="24"/>
      <c r="K222" s="25"/>
      <c r="L222" s="51"/>
    </row>
    <row r="223" spans="1:12" ht="16.2" thickBot="1" x14ac:dyDescent="0.35">
      <c r="A223" s="105" t="s">
        <v>38</v>
      </c>
      <c r="B223" s="106"/>
      <c r="C223" s="75"/>
      <c r="D223" s="12"/>
      <c r="E223" s="13"/>
      <c r="F223" s="14"/>
      <c r="G223" s="22"/>
      <c r="H223" s="22"/>
      <c r="I223" s="23"/>
      <c r="J223" s="24"/>
      <c r="K223" s="25"/>
      <c r="L223" s="51"/>
    </row>
    <row r="224" spans="1:12" x14ac:dyDescent="0.3">
      <c r="A224" s="115" t="s">
        <v>189</v>
      </c>
      <c r="B224" s="110"/>
      <c r="C224" s="75"/>
      <c r="D224" s="12"/>
      <c r="E224" s="13"/>
      <c r="F224" s="14"/>
      <c r="G224" s="22"/>
      <c r="H224" s="22"/>
      <c r="I224" s="23"/>
      <c r="J224" s="24"/>
      <c r="K224" s="25"/>
      <c r="L224" s="51"/>
    </row>
    <row r="225" spans="1:12" x14ac:dyDescent="0.3">
      <c r="A225" s="21">
        <v>1</v>
      </c>
      <c r="B225" s="27" t="s">
        <v>57</v>
      </c>
      <c r="C225" s="75">
        <v>831</v>
      </c>
      <c r="D225" s="12">
        <v>0.1</v>
      </c>
      <c r="E225" s="19">
        <f t="shared" ref="E225" si="359">C225*(1+D225)</f>
        <v>914.1</v>
      </c>
      <c r="F225" s="14" t="s">
        <v>4</v>
      </c>
      <c r="G225" s="65">
        <v>5.33</v>
      </c>
      <c r="H225" s="24">
        <f t="shared" ref="H225" si="360">G225*E225</f>
        <v>4872.1530000000002</v>
      </c>
      <c r="I225" s="25">
        <f t="shared" ref="I225" si="361">L$5</f>
        <v>75</v>
      </c>
      <c r="J225" s="26">
        <v>73.128</v>
      </c>
      <c r="K225" s="24">
        <f t="shared" ref="K225" si="362">J225*I225</f>
        <v>5484.6</v>
      </c>
      <c r="L225" s="20">
        <f t="shared" ref="L225" si="363">K225+H225</f>
        <v>10356.753000000001</v>
      </c>
    </row>
    <row r="226" spans="1:12" ht="16.2" thickBot="1" x14ac:dyDescent="0.35">
      <c r="A226" s="21"/>
      <c r="B226" s="27"/>
      <c r="C226" s="75"/>
      <c r="D226" s="12"/>
      <c r="E226" s="13"/>
      <c r="F226" s="14"/>
      <c r="G226" s="22"/>
      <c r="H226" s="22"/>
      <c r="I226" s="23"/>
      <c r="J226" s="24"/>
      <c r="K226" s="25"/>
      <c r="L226" s="51"/>
    </row>
    <row r="227" spans="1:12" ht="16.2" thickBot="1" x14ac:dyDescent="0.35">
      <c r="A227" s="105" t="s">
        <v>39</v>
      </c>
      <c r="B227" s="106"/>
      <c r="C227" s="75"/>
      <c r="D227" s="12"/>
      <c r="E227" s="13"/>
      <c r="F227" s="14"/>
      <c r="G227" s="22"/>
      <c r="H227" s="22"/>
      <c r="I227" s="23"/>
      <c r="J227" s="24"/>
      <c r="K227" s="25"/>
      <c r="L227" s="51"/>
    </row>
    <row r="228" spans="1:12" ht="16.2" thickBot="1" x14ac:dyDescent="0.35">
      <c r="A228" s="105" t="s">
        <v>27</v>
      </c>
      <c r="B228" s="106"/>
      <c r="C228" s="75"/>
      <c r="D228" s="12"/>
      <c r="E228" s="13"/>
      <c r="F228" s="14"/>
      <c r="G228" s="22"/>
      <c r="H228" s="22"/>
      <c r="I228" s="23"/>
      <c r="J228" s="24"/>
      <c r="K228" s="25"/>
      <c r="L228" s="51"/>
    </row>
    <row r="229" spans="1:12" x14ac:dyDescent="0.3">
      <c r="A229" s="21">
        <v>1</v>
      </c>
      <c r="B229" s="27" t="s">
        <v>59</v>
      </c>
      <c r="C229" s="75">
        <v>25</v>
      </c>
      <c r="D229" s="12">
        <v>0</v>
      </c>
      <c r="E229" s="13">
        <f t="shared" ref="E229" si="364">C229*(1+D229)</f>
        <v>25</v>
      </c>
      <c r="F229" s="14" t="s">
        <v>3</v>
      </c>
      <c r="G229" s="65">
        <v>18.96</v>
      </c>
      <c r="H229" s="24">
        <f t="shared" ref="H229" si="365">G229*E229</f>
        <v>474</v>
      </c>
      <c r="I229" s="25">
        <f t="shared" ref="I229" si="366">L$5</f>
        <v>75</v>
      </c>
      <c r="J229" s="26">
        <v>15</v>
      </c>
      <c r="K229" s="24">
        <f t="shared" ref="K229" si="367">J229*I229</f>
        <v>1125</v>
      </c>
      <c r="L229" s="20">
        <f t="shared" ref="L229" si="368">K229+H229</f>
        <v>1599</v>
      </c>
    </row>
    <row r="230" spans="1:12" ht="16.2" thickBot="1" x14ac:dyDescent="0.35">
      <c r="A230" s="21"/>
      <c r="B230" s="27"/>
      <c r="C230" s="75"/>
      <c r="D230" s="12"/>
      <c r="E230" s="13"/>
      <c r="F230" s="14"/>
      <c r="G230" s="22"/>
      <c r="H230" s="22"/>
      <c r="I230" s="23"/>
      <c r="J230" s="24"/>
      <c r="K230" s="25"/>
      <c r="L230" s="51"/>
    </row>
    <row r="231" spans="1:12" ht="16.2" thickBot="1" x14ac:dyDescent="0.35">
      <c r="A231" s="105" t="s">
        <v>40</v>
      </c>
      <c r="B231" s="106"/>
      <c r="C231" s="75"/>
      <c r="D231" s="12"/>
      <c r="E231" s="13"/>
      <c r="F231" s="14"/>
      <c r="G231" s="22"/>
      <c r="H231" s="22"/>
      <c r="I231" s="23"/>
      <c r="J231" s="24"/>
      <c r="K231" s="25"/>
      <c r="L231" s="51"/>
    </row>
    <row r="232" spans="1:12" x14ac:dyDescent="0.3">
      <c r="A232" s="21">
        <v>1</v>
      </c>
      <c r="B232" s="27" t="s">
        <v>109</v>
      </c>
      <c r="C232" s="75">
        <v>6</v>
      </c>
      <c r="D232" s="12">
        <v>0</v>
      </c>
      <c r="E232" s="13">
        <f t="shared" ref="E232" si="369">C232*(1+D232)</f>
        <v>6</v>
      </c>
      <c r="F232" s="14" t="s">
        <v>3</v>
      </c>
      <c r="G232" s="65">
        <v>39.590000000000003</v>
      </c>
      <c r="H232" s="24">
        <f t="shared" ref="H232" si="370">G232*E232</f>
        <v>237.54000000000002</v>
      </c>
      <c r="I232" s="25">
        <f t="shared" ref="I232" si="371">L$5</f>
        <v>75</v>
      </c>
      <c r="J232" s="26">
        <v>6.48</v>
      </c>
      <c r="K232" s="24">
        <f t="shared" ref="K232" si="372">J232*I232</f>
        <v>486.00000000000006</v>
      </c>
      <c r="L232" s="20">
        <f t="shared" ref="L232" si="373">K232+H232</f>
        <v>723.54000000000008</v>
      </c>
    </row>
    <row r="233" spans="1:12" ht="16.2" thickBot="1" x14ac:dyDescent="0.35">
      <c r="A233" s="21"/>
      <c r="B233" s="28"/>
      <c r="C233" s="75"/>
      <c r="D233" s="12"/>
      <c r="E233" s="13"/>
      <c r="F233" s="14"/>
      <c r="G233" s="22"/>
      <c r="H233" s="22"/>
      <c r="I233" s="23"/>
      <c r="J233" s="24"/>
      <c r="K233" s="25"/>
      <c r="L233" s="51"/>
    </row>
    <row r="234" spans="1:12" ht="16.2" thickBot="1" x14ac:dyDescent="0.35">
      <c r="A234" s="105" t="s">
        <v>58</v>
      </c>
      <c r="B234" s="106"/>
      <c r="C234" s="75"/>
      <c r="D234" s="12"/>
      <c r="E234" s="13"/>
      <c r="F234" s="14"/>
      <c r="G234" s="22"/>
      <c r="H234" s="22"/>
      <c r="I234" s="23"/>
      <c r="J234" s="24"/>
      <c r="K234" s="25"/>
      <c r="L234" s="51"/>
    </row>
    <row r="235" spans="1:12" x14ac:dyDescent="0.3">
      <c r="A235" s="21">
        <v>1</v>
      </c>
      <c r="B235" s="28" t="s">
        <v>110</v>
      </c>
      <c r="C235" s="75">
        <v>12</v>
      </c>
      <c r="D235" s="12">
        <v>0</v>
      </c>
      <c r="E235" s="13">
        <f t="shared" ref="E235:E238" si="374">C235*(1+D235)</f>
        <v>12</v>
      </c>
      <c r="F235" s="13" t="s">
        <v>3</v>
      </c>
      <c r="G235" s="65">
        <v>98.99</v>
      </c>
      <c r="H235" s="24">
        <f t="shared" ref="H235" si="375">G235*E235</f>
        <v>1187.8799999999999</v>
      </c>
      <c r="I235" s="25">
        <f t="shared" ref="I235" si="376">L$5</f>
        <v>75</v>
      </c>
      <c r="J235" s="26">
        <v>13.200000000000001</v>
      </c>
      <c r="K235" s="24">
        <f t="shared" ref="K235" si="377">J235*I235</f>
        <v>990.00000000000011</v>
      </c>
      <c r="L235" s="20">
        <f t="shared" ref="L235" si="378">K235+H235</f>
        <v>2177.88</v>
      </c>
    </row>
    <row r="236" spans="1:12" x14ac:dyDescent="0.3">
      <c r="A236" s="21">
        <v>2</v>
      </c>
      <c r="B236" s="28" t="s">
        <v>111</v>
      </c>
      <c r="C236" s="75">
        <v>8</v>
      </c>
      <c r="D236" s="12">
        <v>0</v>
      </c>
      <c r="E236" s="13">
        <f t="shared" si="374"/>
        <v>8</v>
      </c>
      <c r="F236" s="13" t="s">
        <v>3</v>
      </c>
      <c r="G236" s="65">
        <v>290.77999999999997</v>
      </c>
      <c r="H236" s="24">
        <f t="shared" ref="H236" si="379">G236*E236</f>
        <v>2326.2399999999998</v>
      </c>
      <c r="I236" s="25">
        <f t="shared" ref="I236" si="380">L$5</f>
        <v>75</v>
      </c>
      <c r="J236" s="26">
        <v>12</v>
      </c>
      <c r="K236" s="24">
        <f t="shared" ref="K236" si="381">J236*I236</f>
        <v>900</v>
      </c>
      <c r="L236" s="20">
        <f t="shared" ref="L236" si="382">K236+H236</f>
        <v>3226.24</v>
      </c>
    </row>
    <row r="237" spans="1:12" ht="43.2" x14ac:dyDescent="0.3">
      <c r="A237" s="21">
        <v>3</v>
      </c>
      <c r="B237" s="28" t="s">
        <v>227</v>
      </c>
      <c r="C237" s="75">
        <v>8</v>
      </c>
      <c r="D237" s="12">
        <v>0</v>
      </c>
      <c r="E237" s="13">
        <f t="shared" si="374"/>
        <v>8</v>
      </c>
      <c r="F237" s="13" t="s">
        <v>3</v>
      </c>
      <c r="G237" s="65">
        <v>180.57</v>
      </c>
      <c r="H237" s="24">
        <f t="shared" ref="H237" si="383">G237*E237</f>
        <v>1444.56</v>
      </c>
      <c r="I237" s="25">
        <f t="shared" ref="I237" si="384">L$5</f>
        <v>75</v>
      </c>
      <c r="J237" s="26">
        <v>10</v>
      </c>
      <c r="K237" s="24">
        <f t="shared" ref="K237" si="385">J237*I237</f>
        <v>750</v>
      </c>
      <c r="L237" s="20">
        <f t="shared" ref="L237" si="386">K237+H237</f>
        <v>2194.56</v>
      </c>
    </row>
    <row r="238" spans="1:12" x14ac:dyDescent="0.3">
      <c r="A238" s="21">
        <v>4</v>
      </c>
      <c r="B238" s="28" t="s">
        <v>294</v>
      </c>
      <c r="C238" s="75">
        <v>2</v>
      </c>
      <c r="D238" s="12">
        <v>0</v>
      </c>
      <c r="E238" s="13">
        <f t="shared" si="374"/>
        <v>2</v>
      </c>
      <c r="F238" s="13" t="s">
        <v>3</v>
      </c>
      <c r="G238" s="65">
        <v>148.97999999999999</v>
      </c>
      <c r="H238" s="24">
        <f t="shared" ref="H238" si="387">G238*E238</f>
        <v>297.95999999999998</v>
      </c>
      <c r="I238" s="25">
        <f t="shared" ref="I238" si="388">L$5</f>
        <v>75</v>
      </c>
      <c r="J238" s="26">
        <v>2.5</v>
      </c>
      <c r="K238" s="24">
        <f t="shared" ref="K238" si="389">J238*I238</f>
        <v>187.5</v>
      </c>
      <c r="L238" s="20">
        <f t="shared" ref="L238" si="390">K238+H238</f>
        <v>485.46</v>
      </c>
    </row>
    <row r="239" spans="1:12" ht="16.2" thickBot="1" x14ac:dyDescent="0.35">
      <c r="A239" s="21"/>
      <c r="B239" s="28"/>
      <c r="C239" s="75"/>
      <c r="D239" s="12"/>
      <c r="E239" s="13"/>
      <c r="F239" s="14"/>
      <c r="G239" s="22"/>
      <c r="H239" s="22"/>
      <c r="I239" s="23"/>
      <c r="J239" s="24"/>
      <c r="K239" s="25"/>
      <c r="L239" s="51"/>
    </row>
    <row r="240" spans="1:12" ht="16.2" thickBot="1" x14ac:dyDescent="0.35">
      <c r="A240" s="105" t="s">
        <v>152</v>
      </c>
      <c r="B240" s="106"/>
      <c r="C240" s="75"/>
      <c r="D240" s="12"/>
      <c r="E240" s="13"/>
      <c r="F240" s="14"/>
      <c r="G240" s="22"/>
      <c r="H240" s="22"/>
      <c r="I240" s="23"/>
      <c r="J240" s="24"/>
      <c r="K240" s="25"/>
      <c r="L240" s="51"/>
    </row>
    <row r="241" spans="1:12" x14ac:dyDescent="0.3">
      <c r="A241" s="21">
        <v>3</v>
      </c>
      <c r="B241" s="28" t="s">
        <v>153</v>
      </c>
      <c r="C241" s="75">
        <v>8</v>
      </c>
      <c r="D241" s="12">
        <v>0</v>
      </c>
      <c r="E241" s="13">
        <f t="shared" ref="E241:E244" si="391">C241*(1+D241)</f>
        <v>8</v>
      </c>
      <c r="F241" s="14" t="s">
        <v>3</v>
      </c>
      <c r="G241" s="65">
        <v>79.95</v>
      </c>
      <c r="H241" s="24">
        <f t="shared" ref="H241" si="392">G241*E241</f>
        <v>639.6</v>
      </c>
      <c r="I241" s="25">
        <f t="shared" ref="I241" si="393">L$5</f>
        <v>75</v>
      </c>
      <c r="J241" s="26">
        <v>5.6</v>
      </c>
      <c r="K241" s="24">
        <f t="shared" ref="K241" si="394">J241*I241</f>
        <v>420</v>
      </c>
      <c r="L241" s="20">
        <f t="shared" ref="L241" si="395">K241+H241</f>
        <v>1059.5999999999999</v>
      </c>
    </row>
    <row r="242" spans="1:12" ht="16.2" thickBot="1" x14ac:dyDescent="0.35">
      <c r="A242" s="21"/>
      <c r="B242" s="28"/>
      <c r="C242" s="75"/>
      <c r="D242" s="12"/>
      <c r="E242" s="13"/>
      <c r="F242" s="14"/>
      <c r="G242" s="22"/>
      <c r="H242" s="22"/>
      <c r="I242" s="23"/>
      <c r="J242" s="24"/>
      <c r="K242" s="25"/>
      <c r="L242" s="51"/>
    </row>
    <row r="243" spans="1:12" ht="16.2" thickBot="1" x14ac:dyDescent="0.35">
      <c r="A243" s="105" t="s">
        <v>154</v>
      </c>
      <c r="B243" s="106"/>
      <c r="C243" s="75"/>
      <c r="D243" s="12"/>
      <c r="E243" s="13"/>
      <c r="F243" s="14"/>
      <c r="G243" s="22"/>
      <c r="H243" s="22"/>
      <c r="I243" s="23"/>
      <c r="J243" s="24"/>
      <c r="K243" s="25"/>
      <c r="L243" s="51"/>
    </row>
    <row r="244" spans="1:12" x14ac:dyDescent="0.3">
      <c r="A244" s="21">
        <v>4</v>
      </c>
      <c r="B244" s="28" t="s">
        <v>155</v>
      </c>
      <c r="C244" s="75">
        <v>8</v>
      </c>
      <c r="D244" s="12">
        <v>0</v>
      </c>
      <c r="E244" s="13">
        <f t="shared" si="391"/>
        <v>8</v>
      </c>
      <c r="F244" s="14" t="s">
        <v>3</v>
      </c>
      <c r="G244" s="65">
        <v>48.65</v>
      </c>
      <c r="H244" s="24">
        <f t="shared" ref="H244" si="396">G244*E244</f>
        <v>389.2</v>
      </c>
      <c r="I244" s="25">
        <f t="shared" ref="I244" si="397">L$5</f>
        <v>75</v>
      </c>
      <c r="J244" s="26">
        <v>3.2</v>
      </c>
      <c r="K244" s="24">
        <f t="shared" ref="K244" si="398">J244*I244</f>
        <v>240</v>
      </c>
      <c r="L244" s="20">
        <f t="shared" ref="L244" si="399">K244+H244</f>
        <v>629.20000000000005</v>
      </c>
    </row>
    <row r="245" spans="1:12" ht="16.2" thickBot="1" x14ac:dyDescent="0.35">
      <c r="A245" s="21"/>
      <c r="B245" s="28"/>
      <c r="C245" s="75"/>
      <c r="D245" s="12"/>
      <c r="E245" s="13"/>
      <c r="F245" s="14"/>
      <c r="G245" s="22"/>
      <c r="H245" s="22"/>
      <c r="I245" s="23"/>
      <c r="J245" s="24"/>
      <c r="K245" s="25"/>
      <c r="L245" s="51"/>
    </row>
    <row r="246" spans="1:12" ht="16.2" thickBot="1" x14ac:dyDescent="0.35">
      <c r="A246" s="105" t="s">
        <v>63</v>
      </c>
      <c r="B246" s="106"/>
      <c r="C246" s="75"/>
      <c r="D246" s="12"/>
      <c r="E246" s="13"/>
      <c r="F246" s="14"/>
      <c r="G246" s="22"/>
      <c r="H246" s="22"/>
      <c r="I246" s="23"/>
      <c r="J246" s="24"/>
      <c r="K246" s="25"/>
      <c r="L246" s="51"/>
    </row>
    <row r="247" spans="1:12" x14ac:dyDescent="0.3">
      <c r="A247" s="21">
        <v>1</v>
      </c>
      <c r="B247" s="82" t="s">
        <v>295</v>
      </c>
      <c r="C247" s="75">
        <v>1</v>
      </c>
      <c r="D247" s="12">
        <v>0</v>
      </c>
      <c r="E247" s="13">
        <f t="shared" ref="E247" si="400">C247*(1+D247)</f>
        <v>1</v>
      </c>
      <c r="F247" s="13" t="s">
        <v>3</v>
      </c>
      <c r="G247" s="22"/>
      <c r="H247" s="22"/>
      <c r="I247" s="23"/>
      <c r="J247" s="24"/>
      <c r="K247" s="25"/>
      <c r="L247" s="51"/>
    </row>
    <row r="248" spans="1:12" x14ac:dyDescent="0.3">
      <c r="A248" s="21">
        <v>2</v>
      </c>
      <c r="B248" s="28" t="s">
        <v>112</v>
      </c>
      <c r="C248" s="75">
        <v>2</v>
      </c>
      <c r="D248" s="12">
        <v>0</v>
      </c>
      <c r="E248" s="13">
        <f t="shared" ref="E248" si="401">C248*(1+D248)</f>
        <v>2</v>
      </c>
      <c r="F248" s="14" t="s">
        <v>3</v>
      </c>
      <c r="G248" s="65">
        <v>119.95</v>
      </c>
      <c r="H248" s="24">
        <f t="shared" ref="H248" si="402">G248*E248</f>
        <v>239.9</v>
      </c>
      <c r="I248" s="25">
        <f t="shared" ref="I248" si="403">L$5</f>
        <v>75</v>
      </c>
      <c r="J248" s="26">
        <v>1.2</v>
      </c>
      <c r="K248" s="24">
        <f t="shared" ref="K248" si="404">J248*I248</f>
        <v>90</v>
      </c>
      <c r="L248" s="20">
        <f t="shared" ref="L248" si="405">K248+H248</f>
        <v>329.9</v>
      </c>
    </row>
    <row r="249" spans="1:12" ht="16.2" thickBot="1" x14ac:dyDescent="0.35">
      <c r="A249" s="21"/>
      <c r="B249" s="28"/>
      <c r="C249" s="75"/>
      <c r="D249" s="12"/>
      <c r="E249" s="13"/>
      <c r="F249" s="14"/>
      <c r="G249" s="22"/>
      <c r="H249" s="22"/>
      <c r="I249" s="23"/>
      <c r="J249" s="24"/>
      <c r="K249" s="25"/>
      <c r="L249" s="51"/>
    </row>
    <row r="250" spans="1:12" ht="16.2" thickBot="1" x14ac:dyDescent="0.35">
      <c r="A250" s="105" t="s">
        <v>193</v>
      </c>
      <c r="B250" s="106"/>
      <c r="C250" s="75"/>
      <c r="D250" s="12"/>
      <c r="E250" s="13"/>
      <c r="F250" s="14"/>
      <c r="G250" s="22"/>
      <c r="H250" s="22"/>
      <c r="I250" s="23"/>
      <c r="J250" s="24"/>
      <c r="K250" s="25"/>
      <c r="L250" s="51"/>
    </row>
    <row r="251" spans="1:12" ht="43.2" x14ac:dyDescent="0.3">
      <c r="A251" s="21">
        <v>1</v>
      </c>
      <c r="B251" s="29" t="s">
        <v>250</v>
      </c>
      <c r="C251" s="75">
        <v>1</v>
      </c>
      <c r="D251" s="12">
        <v>0</v>
      </c>
      <c r="E251" s="13">
        <f t="shared" ref="E251" si="406">C251*(1+D251)</f>
        <v>1</v>
      </c>
      <c r="F251" s="14" t="s">
        <v>3</v>
      </c>
      <c r="G251" s="65">
        <v>285.35000000000002</v>
      </c>
      <c r="H251" s="24">
        <f t="shared" ref="H251" si="407">G251*E251</f>
        <v>285.35000000000002</v>
      </c>
      <c r="I251" s="25">
        <f t="shared" ref="I251" si="408">L$5</f>
        <v>75</v>
      </c>
      <c r="J251" s="26">
        <v>6</v>
      </c>
      <c r="K251" s="24">
        <f t="shared" ref="K251" si="409">J251*I251</f>
        <v>450</v>
      </c>
      <c r="L251" s="20">
        <f t="shared" ref="L251" si="410">K251+H251</f>
        <v>735.35</v>
      </c>
    </row>
    <row r="252" spans="1:12" ht="16.2" thickBot="1" x14ac:dyDescent="0.35">
      <c r="A252" s="21"/>
      <c r="B252" s="28"/>
      <c r="C252" s="75"/>
      <c r="D252" s="12"/>
      <c r="E252" s="13"/>
      <c r="F252" s="14"/>
      <c r="G252" s="22"/>
      <c r="H252" s="22"/>
      <c r="I252" s="23"/>
      <c r="J252" s="24"/>
      <c r="K252" s="25"/>
      <c r="L252" s="51"/>
    </row>
    <row r="253" spans="1:12" ht="16.2" thickBot="1" x14ac:dyDescent="0.35">
      <c r="A253" s="105" t="s">
        <v>196</v>
      </c>
      <c r="B253" s="106"/>
      <c r="C253" s="75"/>
      <c r="D253" s="12"/>
      <c r="E253" s="13"/>
      <c r="F253" s="14"/>
      <c r="G253" s="22"/>
      <c r="H253" s="22"/>
      <c r="I253" s="23"/>
      <c r="J253" s="24"/>
      <c r="K253" s="25"/>
      <c r="L253" s="51"/>
    </row>
    <row r="254" spans="1:12" ht="144" customHeight="1" x14ac:dyDescent="0.3">
      <c r="A254" s="21">
        <v>1</v>
      </c>
      <c r="B254" s="29" t="s">
        <v>197</v>
      </c>
      <c r="C254" s="75">
        <v>1</v>
      </c>
      <c r="D254" s="12">
        <v>0</v>
      </c>
      <c r="E254" s="13">
        <f t="shared" ref="E254:E255" si="411">C254*(1+D254)</f>
        <v>1</v>
      </c>
      <c r="F254" s="14" t="s">
        <v>3</v>
      </c>
      <c r="G254" s="65">
        <v>271.38</v>
      </c>
      <c r="H254" s="24">
        <f t="shared" ref="H254" si="412">G254*E254</f>
        <v>271.38</v>
      </c>
      <c r="I254" s="25">
        <f t="shared" ref="I254" si="413">L$5</f>
        <v>75</v>
      </c>
      <c r="J254" s="26">
        <v>2.7</v>
      </c>
      <c r="K254" s="24">
        <f t="shared" ref="K254" si="414">J254*I254</f>
        <v>202.5</v>
      </c>
      <c r="L254" s="20">
        <f t="shared" ref="L254" si="415">K254+H254</f>
        <v>473.88</v>
      </c>
    </row>
    <row r="255" spans="1:12" ht="100.8" x14ac:dyDescent="0.3">
      <c r="A255" s="21">
        <v>2</v>
      </c>
      <c r="B255" s="29" t="s">
        <v>198</v>
      </c>
      <c r="C255" s="75">
        <v>1</v>
      </c>
      <c r="D255" s="12">
        <v>0</v>
      </c>
      <c r="E255" s="13">
        <f t="shared" si="411"/>
        <v>1</v>
      </c>
      <c r="F255" s="14" t="s">
        <v>3</v>
      </c>
      <c r="G255" s="65">
        <v>218.64</v>
      </c>
      <c r="H255" s="24">
        <f t="shared" ref="H255" si="416">G255*E255</f>
        <v>218.64</v>
      </c>
      <c r="I255" s="25">
        <f t="shared" ref="I255" si="417">L$5</f>
        <v>75</v>
      </c>
      <c r="J255" s="26">
        <v>2.7</v>
      </c>
      <c r="K255" s="24">
        <f t="shared" ref="K255" si="418">J255*I255</f>
        <v>202.5</v>
      </c>
      <c r="L255" s="20">
        <f t="shared" ref="L255" si="419">K255+H255</f>
        <v>421.14</v>
      </c>
    </row>
    <row r="256" spans="1:12" ht="16.2" thickBot="1" x14ac:dyDescent="0.35">
      <c r="A256" s="21"/>
      <c r="B256" s="28"/>
      <c r="C256" s="75"/>
      <c r="D256" s="12"/>
      <c r="E256" s="13"/>
      <c r="F256" s="14"/>
      <c r="G256" s="22"/>
      <c r="H256" s="22"/>
      <c r="I256" s="23"/>
      <c r="J256" s="24"/>
      <c r="K256" s="25"/>
      <c r="L256" s="51"/>
    </row>
    <row r="257" spans="1:12" ht="16.2" thickBot="1" x14ac:dyDescent="0.35">
      <c r="A257" s="105" t="s">
        <v>201</v>
      </c>
      <c r="B257" s="106"/>
      <c r="C257" s="75"/>
      <c r="D257" s="12"/>
      <c r="E257" s="13"/>
      <c r="F257" s="14"/>
      <c r="G257" s="22"/>
      <c r="H257" s="22"/>
      <c r="I257" s="23"/>
      <c r="J257" s="24"/>
      <c r="K257" s="25"/>
      <c r="L257" s="51"/>
    </row>
    <row r="258" spans="1:12" ht="28.8" x14ac:dyDescent="0.3">
      <c r="A258" s="21">
        <v>1</v>
      </c>
      <c r="B258" s="29" t="s">
        <v>202</v>
      </c>
      <c r="C258" s="75">
        <v>1</v>
      </c>
      <c r="D258" s="12">
        <v>0</v>
      </c>
      <c r="E258" s="13">
        <f t="shared" ref="E258" si="420">C258*(1+D258)</f>
        <v>1</v>
      </c>
      <c r="F258" s="14" t="s">
        <v>3</v>
      </c>
      <c r="G258" s="65">
        <v>33.979999999999997</v>
      </c>
      <c r="H258" s="24">
        <f t="shared" ref="H258" si="421">G258*E258</f>
        <v>33.979999999999997</v>
      </c>
      <c r="I258" s="25">
        <f t="shared" ref="I258" si="422">L$5</f>
        <v>75</v>
      </c>
      <c r="J258" s="26">
        <v>0.75</v>
      </c>
      <c r="K258" s="24">
        <f t="shared" ref="K258" si="423">J258*I258</f>
        <v>56.25</v>
      </c>
      <c r="L258" s="20">
        <f t="shared" ref="L258" si="424">K258+H258</f>
        <v>90.22999999999999</v>
      </c>
    </row>
    <row r="259" spans="1:12" ht="16.2" thickBot="1" x14ac:dyDescent="0.35">
      <c r="A259" s="21"/>
      <c r="B259" s="28"/>
      <c r="C259" s="75"/>
      <c r="D259" s="12"/>
      <c r="E259" s="13"/>
      <c r="F259" s="14"/>
      <c r="G259" s="22"/>
      <c r="H259" s="22"/>
      <c r="I259" s="23"/>
      <c r="J259" s="24"/>
      <c r="K259" s="25"/>
      <c r="L259" s="51"/>
    </row>
    <row r="260" spans="1:12" ht="16.2" thickBot="1" x14ac:dyDescent="0.35">
      <c r="A260" s="105" t="s">
        <v>126</v>
      </c>
      <c r="B260" s="106"/>
      <c r="C260" s="75"/>
      <c r="D260" s="12"/>
      <c r="E260" s="13"/>
      <c r="F260" s="14"/>
      <c r="G260" s="22"/>
      <c r="H260" s="22"/>
      <c r="I260" s="23"/>
      <c r="J260" s="24"/>
      <c r="K260" s="25"/>
      <c r="L260" s="51"/>
    </row>
    <row r="261" spans="1:12" ht="43.2" x14ac:dyDescent="0.3">
      <c r="A261" s="21">
        <v>1</v>
      </c>
      <c r="B261" s="28" t="s">
        <v>127</v>
      </c>
      <c r="C261" s="75">
        <v>2</v>
      </c>
      <c r="D261" s="12">
        <v>0</v>
      </c>
      <c r="E261" s="13">
        <f t="shared" ref="E261" si="425">C261*(1+D261)</f>
        <v>2</v>
      </c>
      <c r="F261" s="14" t="s">
        <v>3</v>
      </c>
      <c r="G261" s="65">
        <v>8301.49</v>
      </c>
      <c r="H261" s="24">
        <f t="shared" ref="H261" si="426">G261*E261</f>
        <v>16602.98</v>
      </c>
      <c r="I261" s="25">
        <f t="shared" ref="I261" si="427">L$5</f>
        <v>75</v>
      </c>
      <c r="J261" s="26">
        <v>24</v>
      </c>
      <c r="K261" s="24">
        <f t="shared" ref="K261" si="428">J261*I261</f>
        <v>1800</v>
      </c>
      <c r="L261" s="20">
        <f t="shared" ref="L261" si="429">K261+H261</f>
        <v>18402.98</v>
      </c>
    </row>
    <row r="262" spans="1:12" ht="16.2" thickBot="1" x14ac:dyDescent="0.35">
      <c r="A262" s="21"/>
      <c r="B262" s="28"/>
      <c r="C262" s="75"/>
      <c r="D262" s="12"/>
      <c r="E262" s="13"/>
      <c r="F262" s="14"/>
      <c r="G262" s="65"/>
      <c r="H262" s="24"/>
      <c r="I262" s="25"/>
      <c r="J262" s="26"/>
      <c r="K262" s="24"/>
      <c r="L262" s="20"/>
    </row>
    <row r="263" spans="1:12" ht="16.2" thickBot="1" x14ac:dyDescent="0.35">
      <c r="A263" s="105" t="s">
        <v>253</v>
      </c>
      <c r="B263" s="106"/>
      <c r="C263" s="75"/>
      <c r="D263" s="12"/>
      <c r="E263" s="13"/>
      <c r="F263" s="14"/>
      <c r="G263" s="22"/>
      <c r="H263" s="22"/>
      <c r="I263" s="23"/>
      <c r="J263" s="24"/>
      <c r="K263" s="25"/>
      <c r="L263" s="51"/>
    </row>
    <row r="264" spans="1:12" x14ac:dyDescent="0.3">
      <c r="A264" s="21">
        <v>1</v>
      </c>
      <c r="B264" s="28" t="s">
        <v>254</v>
      </c>
      <c r="C264" s="75">
        <v>2</v>
      </c>
      <c r="D264" s="12">
        <v>0</v>
      </c>
      <c r="E264" s="13">
        <f t="shared" ref="E264" si="430">C264*(1+D264)</f>
        <v>2</v>
      </c>
      <c r="F264" s="14" t="s">
        <v>3</v>
      </c>
      <c r="G264" s="65">
        <v>5976.92</v>
      </c>
      <c r="H264" s="24">
        <f t="shared" ref="H264" si="431">G264*E264</f>
        <v>11953.84</v>
      </c>
      <c r="I264" s="25">
        <f t="shared" ref="I264" si="432">L$5</f>
        <v>75</v>
      </c>
      <c r="J264" s="26">
        <v>48</v>
      </c>
      <c r="K264" s="24">
        <f t="shared" ref="K264" si="433">J264*I264</f>
        <v>3600</v>
      </c>
      <c r="L264" s="20">
        <f t="shared" ref="L264" si="434">K264+H264</f>
        <v>15553.84</v>
      </c>
    </row>
    <row r="265" spans="1:12" ht="16.2" thickBot="1" x14ac:dyDescent="0.35">
      <c r="A265" s="21"/>
      <c r="B265" s="28"/>
      <c r="C265" s="75"/>
      <c r="D265" s="12"/>
      <c r="E265" s="13"/>
      <c r="F265" s="14"/>
      <c r="G265" s="22"/>
      <c r="H265" s="22"/>
      <c r="I265" s="23"/>
      <c r="J265" s="24"/>
      <c r="K265" s="25"/>
      <c r="L265" s="51"/>
    </row>
    <row r="266" spans="1:12" ht="16.2" thickBot="1" x14ac:dyDescent="0.35">
      <c r="A266" s="105" t="s">
        <v>192</v>
      </c>
      <c r="B266" s="106"/>
      <c r="C266" s="75"/>
      <c r="D266" s="12"/>
      <c r="E266" s="13"/>
      <c r="F266" s="14"/>
      <c r="G266" s="22"/>
      <c r="H266" s="22"/>
      <c r="I266" s="23"/>
      <c r="J266" s="24"/>
      <c r="K266" s="25"/>
      <c r="L266" s="51"/>
    </row>
    <row r="267" spans="1:12" ht="28.8" x14ac:dyDescent="0.3">
      <c r="A267" s="21">
        <v>1</v>
      </c>
      <c r="B267" s="28" t="s">
        <v>128</v>
      </c>
      <c r="C267" s="75">
        <v>4</v>
      </c>
      <c r="D267" s="12">
        <v>0</v>
      </c>
      <c r="E267" s="13">
        <f t="shared" ref="E267" si="435">C267*(1+D267)</f>
        <v>4</v>
      </c>
      <c r="F267" s="14" t="s">
        <v>3</v>
      </c>
      <c r="G267" s="65">
        <v>35282.699999999997</v>
      </c>
      <c r="H267" s="24">
        <f t="shared" ref="H267" si="436">G267*E267</f>
        <v>141130.79999999999</v>
      </c>
      <c r="I267" s="25">
        <f t="shared" ref="I267" si="437">L$5</f>
        <v>75</v>
      </c>
      <c r="J267" s="26">
        <v>144</v>
      </c>
      <c r="K267" s="24">
        <f t="shared" ref="K267" si="438">J267*I267</f>
        <v>10800</v>
      </c>
      <c r="L267" s="20">
        <f t="shared" ref="L267" si="439">K267+H267</f>
        <v>151930.79999999999</v>
      </c>
    </row>
    <row r="268" spans="1:12" ht="16.2" thickBot="1" x14ac:dyDescent="0.35">
      <c r="A268" s="21"/>
      <c r="B268" s="28"/>
      <c r="C268" s="75"/>
      <c r="D268" s="12"/>
      <c r="E268" s="13"/>
      <c r="F268" s="14"/>
      <c r="G268" s="22"/>
      <c r="H268" s="22"/>
      <c r="I268" s="23"/>
      <c r="J268" s="24"/>
      <c r="K268" s="25"/>
      <c r="L268" s="51"/>
    </row>
    <row r="269" spans="1:12" ht="16.2" thickBot="1" x14ac:dyDescent="0.35">
      <c r="A269" s="105" t="s">
        <v>169</v>
      </c>
      <c r="B269" s="106"/>
      <c r="C269" s="75"/>
      <c r="D269" s="12"/>
      <c r="E269" s="13"/>
      <c r="F269" s="14"/>
      <c r="G269" s="22"/>
      <c r="H269" s="22"/>
      <c r="I269" s="23"/>
      <c r="J269" s="24"/>
      <c r="K269" s="25"/>
      <c r="L269" s="51"/>
    </row>
    <row r="270" spans="1:12" x14ac:dyDescent="0.3">
      <c r="A270" s="21">
        <v>1</v>
      </c>
      <c r="B270" s="28" t="s">
        <v>170</v>
      </c>
      <c r="C270" s="75">
        <v>8</v>
      </c>
      <c r="D270" s="12">
        <v>0</v>
      </c>
      <c r="E270" s="13">
        <f t="shared" ref="E270" si="440">C270*(1+D270)</f>
        <v>8</v>
      </c>
      <c r="F270" s="14" t="s">
        <v>3</v>
      </c>
      <c r="G270" s="65">
        <v>133.78</v>
      </c>
      <c r="H270" s="24">
        <f t="shared" ref="H270" si="441">G270*E270</f>
        <v>1070.24</v>
      </c>
      <c r="I270" s="25">
        <f t="shared" ref="I270" si="442">L$5</f>
        <v>75</v>
      </c>
      <c r="J270" s="26">
        <v>4.8</v>
      </c>
      <c r="K270" s="24">
        <f t="shared" ref="K270" si="443">J270*I270</f>
        <v>360</v>
      </c>
      <c r="L270" s="20">
        <f t="shared" ref="L270" si="444">K270+H270</f>
        <v>1430.24</v>
      </c>
    </row>
    <row r="271" spans="1:12" ht="16.2" thickBot="1" x14ac:dyDescent="0.35">
      <c r="A271" s="21"/>
      <c r="B271" s="28"/>
      <c r="C271" s="75"/>
      <c r="D271" s="12"/>
      <c r="E271" s="13"/>
      <c r="F271" s="14"/>
      <c r="G271" s="22"/>
      <c r="H271" s="22"/>
      <c r="I271" s="23"/>
      <c r="J271" s="24"/>
      <c r="K271" s="25"/>
      <c r="L271" s="51"/>
    </row>
    <row r="272" spans="1:12" ht="16.2" thickBot="1" x14ac:dyDescent="0.35">
      <c r="A272" s="105" t="s">
        <v>152</v>
      </c>
      <c r="B272" s="106"/>
      <c r="C272" s="75"/>
      <c r="D272" s="12"/>
      <c r="E272" s="13"/>
      <c r="F272" s="14"/>
      <c r="G272" s="22"/>
      <c r="H272" s="22"/>
      <c r="I272" s="23"/>
      <c r="J272" s="24"/>
      <c r="K272" s="25"/>
      <c r="L272" s="51"/>
    </row>
    <row r="273" spans="1:12" x14ac:dyDescent="0.3">
      <c r="A273" s="21">
        <v>1</v>
      </c>
      <c r="B273" s="28" t="s">
        <v>171</v>
      </c>
      <c r="C273" s="75">
        <v>48</v>
      </c>
      <c r="D273" s="12">
        <v>0</v>
      </c>
      <c r="E273" s="13">
        <f t="shared" ref="E273" si="445">C273*(1+D273)</f>
        <v>48</v>
      </c>
      <c r="F273" s="14" t="s">
        <v>3</v>
      </c>
      <c r="G273" s="65">
        <v>64.78</v>
      </c>
      <c r="H273" s="24">
        <f t="shared" ref="H273" si="446">G273*E273</f>
        <v>3109.44</v>
      </c>
      <c r="I273" s="25">
        <f t="shared" ref="I273" si="447">L$5</f>
        <v>75</v>
      </c>
      <c r="J273" s="26">
        <v>33.599999999999994</v>
      </c>
      <c r="K273" s="24">
        <f t="shared" ref="K273" si="448">J273*I273</f>
        <v>2519.9999999999995</v>
      </c>
      <c r="L273" s="20">
        <f t="shared" ref="L273" si="449">K273+H273</f>
        <v>5629.44</v>
      </c>
    </row>
    <row r="274" spans="1:12" ht="16.2" thickBot="1" x14ac:dyDescent="0.35">
      <c r="A274" s="21"/>
      <c r="B274" s="28"/>
      <c r="C274" s="75"/>
      <c r="D274" s="12"/>
      <c r="E274" s="13"/>
      <c r="F274" s="14"/>
      <c r="G274" s="22"/>
      <c r="H274" s="22"/>
      <c r="I274" s="23"/>
      <c r="J274" s="24"/>
      <c r="K274" s="25"/>
      <c r="L274" s="51"/>
    </row>
    <row r="275" spans="1:12" ht="16.2" thickBot="1" x14ac:dyDescent="0.35">
      <c r="A275" s="105" t="s">
        <v>172</v>
      </c>
      <c r="B275" s="106"/>
      <c r="C275" s="75"/>
      <c r="D275" s="12"/>
      <c r="E275" s="13"/>
      <c r="F275" s="14"/>
      <c r="G275" s="22"/>
      <c r="H275" s="22"/>
      <c r="I275" s="23"/>
      <c r="J275" s="24"/>
      <c r="K275" s="25"/>
      <c r="L275" s="51"/>
    </row>
    <row r="276" spans="1:12" x14ac:dyDescent="0.3">
      <c r="A276" s="21">
        <v>1</v>
      </c>
      <c r="B276" s="28" t="s">
        <v>173</v>
      </c>
      <c r="C276" s="75">
        <v>12</v>
      </c>
      <c r="D276" s="12">
        <v>0</v>
      </c>
      <c r="E276" s="13">
        <f t="shared" ref="E276" si="450">C276*(1+D276)</f>
        <v>12</v>
      </c>
      <c r="F276" s="14" t="s">
        <v>3</v>
      </c>
      <c r="G276" s="65">
        <v>53.55</v>
      </c>
      <c r="H276" s="24">
        <f t="shared" ref="H276" si="451">G276*E276</f>
        <v>642.59999999999991</v>
      </c>
      <c r="I276" s="25">
        <f t="shared" ref="I276" si="452">L$5</f>
        <v>75</v>
      </c>
      <c r="J276" s="26">
        <v>6</v>
      </c>
      <c r="K276" s="24">
        <f t="shared" ref="K276" si="453">J276*I276</f>
        <v>450</v>
      </c>
      <c r="L276" s="20">
        <f t="shared" ref="L276" si="454">K276+H276</f>
        <v>1092.5999999999999</v>
      </c>
    </row>
    <row r="277" spans="1:12" ht="16.2" thickBot="1" x14ac:dyDescent="0.35">
      <c r="A277" s="21"/>
      <c r="B277" s="28"/>
      <c r="C277" s="75"/>
      <c r="D277" s="12"/>
      <c r="E277" s="13"/>
      <c r="F277" s="14"/>
      <c r="G277" s="22"/>
      <c r="H277" s="22"/>
      <c r="I277" s="23"/>
      <c r="J277" s="24"/>
      <c r="K277" s="25"/>
      <c r="L277" s="51"/>
    </row>
    <row r="278" spans="1:12" ht="16.2" thickBot="1" x14ac:dyDescent="0.35">
      <c r="A278" s="105" t="s">
        <v>129</v>
      </c>
      <c r="B278" s="106"/>
      <c r="C278" s="75"/>
      <c r="D278" s="12"/>
      <c r="E278" s="13"/>
      <c r="F278" s="14"/>
      <c r="G278" s="22"/>
      <c r="H278" s="22"/>
      <c r="I278" s="23"/>
      <c r="J278" s="24"/>
      <c r="K278" s="25"/>
      <c r="L278" s="51"/>
    </row>
    <row r="279" spans="1:12" ht="28.8" x14ac:dyDescent="0.3">
      <c r="A279" s="21">
        <v>1</v>
      </c>
      <c r="B279" s="28" t="s">
        <v>251</v>
      </c>
      <c r="C279" s="75">
        <v>4</v>
      </c>
      <c r="D279" s="12">
        <v>0</v>
      </c>
      <c r="E279" s="13">
        <f t="shared" ref="E279:E282" si="455">C279*(1+D279)</f>
        <v>4</v>
      </c>
      <c r="F279" s="14" t="s">
        <v>3</v>
      </c>
      <c r="G279" s="67">
        <v>11795</v>
      </c>
      <c r="H279" s="24">
        <f t="shared" ref="H279" si="456">G279*E279</f>
        <v>47180</v>
      </c>
      <c r="I279" s="25">
        <f t="shared" ref="I279" si="457">L$5</f>
        <v>75</v>
      </c>
      <c r="J279" s="26">
        <v>72</v>
      </c>
      <c r="K279" s="24">
        <f t="shared" ref="K279" si="458">J279*I279</f>
        <v>5400</v>
      </c>
      <c r="L279" s="20">
        <f t="shared" ref="L279" si="459">K279+H279</f>
        <v>52580</v>
      </c>
    </row>
    <row r="280" spans="1:12" ht="16.2" thickBot="1" x14ac:dyDescent="0.35">
      <c r="A280" s="21"/>
      <c r="B280" s="28"/>
      <c r="C280" s="75"/>
      <c r="D280" s="12"/>
      <c r="E280" s="13"/>
      <c r="F280" s="14"/>
      <c r="G280" s="22"/>
      <c r="H280" s="22"/>
      <c r="I280" s="23"/>
      <c r="J280" s="24"/>
      <c r="K280" s="25"/>
      <c r="L280" s="51"/>
    </row>
    <row r="281" spans="1:12" ht="16.2" thickBot="1" x14ac:dyDescent="0.35">
      <c r="A281" s="105" t="s">
        <v>130</v>
      </c>
      <c r="B281" s="106"/>
      <c r="C281" s="75"/>
      <c r="D281" s="12"/>
      <c r="E281" s="13"/>
      <c r="F281" s="14"/>
      <c r="G281" s="22"/>
      <c r="H281" s="22"/>
      <c r="I281" s="23"/>
      <c r="J281" s="24"/>
      <c r="K281" s="25"/>
      <c r="L281" s="51"/>
    </row>
    <row r="282" spans="1:12" ht="28.8" x14ac:dyDescent="0.3">
      <c r="A282" s="21">
        <v>1</v>
      </c>
      <c r="B282" s="28" t="s">
        <v>131</v>
      </c>
      <c r="C282" s="75">
        <v>2</v>
      </c>
      <c r="D282" s="12">
        <v>0</v>
      </c>
      <c r="E282" s="13">
        <f t="shared" si="455"/>
        <v>2</v>
      </c>
      <c r="F282" s="14" t="s">
        <v>3</v>
      </c>
      <c r="G282" s="65">
        <v>1467.47</v>
      </c>
      <c r="H282" s="24">
        <f t="shared" ref="H282" si="460">G282*E282</f>
        <v>2934.94</v>
      </c>
      <c r="I282" s="25">
        <f t="shared" ref="I282" si="461">L$5</f>
        <v>75</v>
      </c>
      <c r="J282" s="26">
        <v>8</v>
      </c>
      <c r="K282" s="24">
        <f t="shared" ref="K282" si="462">J282*I282</f>
        <v>600</v>
      </c>
      <c r="L282" s="20">
        <f t="shared" ref="L282" si="463">K282+H282</f>
        <v>3534.94</v>
      </c>
    </row>
    <row r="283" spans="1:12" ht="16.2" thickBot="1" x14ac:dyDescent="0.35">
      <c r="A283" s="21"/>
      <c r="B283" s="28"/>
      <c r="C283" s="75"/>
      <c r="D283" s="12"/>
      <c r="E283" s="13"/>
      <c r="F283" s="14"/>
      <c r="G283" s="22"/>
      <c r="H283" s="22"/>
      <c r="I283" s="23"/>
      <c r="J283" s="24"/>
      <c r="K283" s="25"/>
      <c r="L283" s="51"/>
    </row>
    <row r="284" spans="1:12" ht="16.2" thickBot="1" x14ac:dyDescent="0.35">
      <c r="A284" s="105" t="s">
        <v>224</v>
      </c>
      <c r="B284" s="106"/>
      <c r="C284" s="75"/>
      <c r="D284" s="12"/>
      <c r="E284" s="13"/>
      <c r="F284" s="14"/>
      <c r="G284" s="22"/>
      <c r="H284" s="22"/>
      <c r="I284" s="23"/>
      <c r="J284" s="24"/>
      <c r="K284" s="25"/>
      <c r="L284" s="51"/>
    </row>
    <row r="285" spans="1:12" ht="57.6" x14ac:dyDescent="0.3">
      <c r="A285" s="21">
        <v>1</v>
      </c>
      <c r="B285" s="28" t="s">
        <v>252</v>
      </c>
      <c r="C285" s="75">
        <v>3</v>
      </c>
      <c r="D285" s="12">
        <v>0</v>
      </c>
      <c r="E285" s="13">
        <f t="shared" ref="E285:E286" si="464">C285*(1+D285)</f>
        <v>3</v>
      </c>
      <c r="F285" s="14" t="s">
        <v>3</v>
      </c>
      <c r="G285" s="65">
        <f>2256.89+65.03+48.66</f>
        <v>2370.58</v>
      </c>
      <c r="H285" s="24">
        <f t="shared" ref="H285" si="465">G285*E285</f>
        <v>7111.74</v>
      </c>
      <c r="I285" s="25">
        <f t="shared" ref="I285" si="466">L$5</f>
        <v>75</v>
      </c>
      <c r="J285" s="26">
        <v>24</v>
      </c>
      <c r="K285" s="24">
        <f t="shared" ref="K285" si="467">J285*I285</f>
        <v>1800</v>
      </c>
      <c r="L285" s="20">
        <f t="shared" ref="L285" si="468">K285+H285</f>
        <v>8911.74</v>
      </c>
    </row>
    <row r="286" spans="1:12" ht="28.8" x14ac:dyDescent="0.3">
      <c r="A286" s="21">
        <v>2</v>
      </c>
      <c r="B286" s="82" t="s">
        <v>296</v>
      </c>
      <c r="C286" s="75">
        <v>4</v>
      </c>
      <c r="D286" s="12">
        <v>0</v>
      </c>
      <c r="E286" s="13">
        <f t="shared" si="464"/>
        <v>4</v>
      </c>
      <c r="F286" s="13" t="s">
        <v>3</v>
      </c>
      <c r="G286" s="65"/>
      <c r="H286" s="24"/>
      <c r="I286" s="25"/>
      <c r="J286" s="26"/>
      <c r="K286" s="24"/>
      <c r="L286" s="20"/>
    </row>
    <row r="287" spans="1:12" ht="16.2" thickBot="1" x14ac:dyDescent="0.35">
      <c r="A287" s="21"/>
      <c r="B287" s="28"/>
      <c r="C287" s="75"/>
      <c r="D287" s="12"/>
      <c r="E287" s="13"/>
      <c r="F287" s="14"/>
      <c r="G287" s="22"/>
      <c r="H287" s="22"/>
      <c r="I287" s="23"/>
      <c r="J287" s="24"/>
      <c r="K287" s="25"/>
      <c r="L287" s="51"/>
    </row>
    <row r="288" spans="1:12" ht="16.2" thickBot="1" x14ac:dyDescent="0.35">
      <c r="A288" s="105" t="s">
        <v>221</v>
      </c>
      <c r="B288" s="106"/>
      <c r="C288" s="75"/>
      <c r="D288" s="12"/>
      <c r="E288" s="13"/>
      <c r="F288" s="14"/>
      <c r="G288" s="22"/>
      <c r="H288" s="22"/>
      <c r="I288" s="23"/>
      <c r="J288" s="24"/>
      <c r="K288" s="25"/>
      <c r="L288" s="51"/>
    </row>
    <row r="289" spans="1:12" ht="86.4" x14ac:dyDescent="0.3">
      <c r="A289" s="21">
        <v>1</v>
      </c>
      <c r="B289" s="29" t="s">
        <v>222</v>
      </c>
      <c r="C289" s="75">
        <v>1</v>
      </c>
      <c r="D289" s="12">
        <v>0</v>
      </c>
      <c r="E289" s="13">
        <f t="shared" ref="E289:E291" si="469">C289*(1+D289)</f>
        <v>1</v>
      </c>
      <c r="F289" s="14" t="s">
        <v>3</v>
      </c>
      <c r="G289" s="65">
        <v>3899.47</v>
      </c>
      <c r="H289" s="24">
        <f t="shared" ref="H289" si="470">G289*E289</f>
        <v>3899.47</v>
      </c>
      <c r="I289" s="25">
        <f t="shared" ref="I289" si="471">L$5</f>
        <v>75</v>
      </c>
      <c r="J289" s="26">
        <v>8</v>
      </c>
      <c r="K289" s="24">
        <f t="shared" ref="K289" si="472">J289*I289</f>
        <v>600</v>
      </c>
      <c r="L289" s="20">
        <f t="shared" ref="L289" si="473">K289+H289</f>
        <v>4499.4699999999993</v>
      </c>
    </row>
    <row r="290" spans="1:12" ht="28.8" x14ac:dyDescent="0.3">
      <c r="A290" s="21">
        <v>2</v>
      </c>
      <c r="B290" s="29" t="s">
        <v>223</v>
      </c>
      <c r="C290" s="75">
        <v>1</v>
      </c>
      <c r="D290" s="12">
        <v>0</v>
      </c>
      <c r="E290" s="13">
        <f t="shared" si="469"/>
        <v>1</v>
      </c>
      <c r="F290" s="14" t="s">
        <v>3</v>
      </c>
      <c r="G290" s="65">
        <v>3207.61</v>
      </c>
      <c r="H290" s="24">
        <f t="shared" ref="H290" si="474">G290*E290</f>
        <v>3207.61</v>
      </c>
      <c r="I290" s="25">
        <f t="shared" ref="I290" si="475">L$5</f>
        <v>75</v>
      </c>
      <c r="J290" s="26">
        <v>8</v>
      </c>
      <c r="K290" s="24">
        <f t="shared" ref="K290" si="476">J290*I290</f>
        <v>600</v>
      </c>
      <c r="L290" s="20">
        <f t="shared" ref="L290" si="477">K290+H290</f>
        <v>3807.61</v>
      </c>
    </row>
    <row r="291" spans="1:12" ht="28.8" x14ac:dyDescent="0.3">
      <c r="A291" s="21">
        <v>3</v>
      </c>
      <c r="B291" s="29" t="s">
        <v>297</v>
      </c>
      <c r="C291" s="75">
        <v>2</v>
      </c>
      <c r="D291" s="12">
        <v>0</v>
      </c>
      <c r="E291" s="13">
        <f t="shared" si="469"/>
        <v>2</v>
      </c>
      <c r="F291" s="13" t="s">
        <v>3</v>
      </c>
      <c r="G291" s="65">
        <v>3207.61</v>
      </c>
      <c r="H291" s="24">
        <f t="shared" ref="H291" si="478">G291*E291</f>
        <v>6415.22</v>
      </c>
      <c r="I291" s="25">
        <f t="shared" ref="I291" si="479">L$5</f>
        <v>75</v>
      </c>
      <c r="J291" s="26">
        <v>16</v>
      </c>
      <c r="K291" s="24">
        <f t="shared" ref="K291" si="480">J291*I291</f>
        <v>1200</v>
      </c>
      <c r="L291" s="20">
        <f t="shared" ref="L291" si="481">K291+H291</f>
        <v>7615.22</v>
      </c>
    </row>
    <row r="292" spans="1:12" ht="16.2" thickBot="1" x14ac:dyDescent="0.35">
      <c r="A292" s="21"/>
      <c r="B292" s="28"/>
      <c r="C292" s="75"/>
      <c r="D292" s="12"/>
      <c r="E292" s="13"/>
      <c r="F292" s="14"/>
      <c r="G292" s="22"/>
      <c r="H292" s="22"/>
      <c r="I292" s="23"/>
      <c r="J292" s="24"/>
      <c r="K292" s="25"/>
      <c r="L292" s="51"/>
    </row>
    <row r="293" spans="1:12" ht="16.2" thickBot="1" x14ac:dyDescent="0.35">
      <c r="A293" s="105" t="s">
        <v>157</v>
      </c>
      <c r="B293" s="106"/>
      <c r="C293" s="75"/>
      <c r="D293" s="12"/>
      <c r="E293" s="13"/>
      <c r="F293" s="14"/>
      <c r="G293" s="22"/>
      <c r="H293" s="22"/>
      <c r="I293" s="23"/>
      <c r="J293" s="24"/>
      <c r="K293" s="25"/>
      <c r="L293" s="51"/>
    </row>
    <row r="294" spans="1:12" ht="43.2" x14ac:dyDescent="0.3">
      <c r="A294" s="21">
        <v>1</v>
      </c>
      <c r="B294" s="28" t="s">
        <v>229</v>
      </c>
      <c r="C294" s="75">
        <v>4</v>
      </c>
      <c r="D294" s="12">
        <v>0</v>
      </c>
      <c r="E294" s="13">
        <f t="shared" ref="E294:E295" si="482">C294*(1+D294)</f>
        <v>4</v>
      </c>
      <c r="F294" s="14" t="s">
        <v>3</v>
      </c>
      <c r="G294" s="65">
        <v>312.95999999999998</v>
      </c>
      <c r="H294" s="24">
        <f t="shared" ref="H294" si="483">G294*E294</f>
        <v>1251.8399999999999</v>
      </c>
      <c r="I294" s="25">
        <f t="shared" ref="I294" si="484">L$5</f>
        <v>75</v>
      </c>
      <c r="J294" s="26">
        <v>4.8</v>
      </c>
      <c r="K294" s="24">
        <f t="shared" ref="K294" si="485">J294*I294</f>
        <v>360</v>
      </c>
      <c r="L294" s="20">
        <f t="shared" ref="L294" si="486">K294+H294</f>
        <v>1611.84</v>
      </c>
    </row>
    <row r="295" spans="1:12" x14ac:dyDescent="0.3">
      <c r="A295" s="21">
        <v>2</v>
      </c>
      <c r="B295" s="28" t="s">
        <v>156</v>
      </c>
      <c r="C295" s="75">
        <v>4</v>
      </c>
      <c r="D295" s="12">
        <v>0</v>
      </c>
      <c r="E295" s="13">
        <f t="shared" si="482"/>
        <v>4</v>
      </c>
      <c r="F295" s="14" t="s">
        <v>3</v>
      </c>
      <c r="G295" s="65">
        <v>210.75</v>
      </c>
      <c r="H295" s="24">
        <f t="shared" ref="H295:H296" si="487">G295*E295</f>
        <v>843</v>
      </c>
      <c r="I295" s="25">
        <f t="shared" ref="I295:I296" si="488">L$5</f>
        <v>75</v>
      </c>
      <c r="J295" s="26">
        <v>4.8</v>
      </c>
      <c r="K295" s="24">
        <f t="shared" ref="K295:K296" si="489">J295*I295</f>
        <v>360</v>
      </c>
      <c r="L295" s="20">
        <f t="shared" ref="L295:L296" si="490">K295+H295</f>
        <v>1203</v>
      </c>
    </row>
    <row r="296" spans="1:12" ht="57.6" x14ac:dyDescent="0.3">
      <c r="A296" s="21">
        <v>3</v>
      </c>
      <c r="B296" s="28" t="s">
        <v>230</v>
      </c>
      <c r="C296" s="75">
        <v>4</v>
      </c>
      <c r="D296" s="12">
        <v>0</v>
      </c>
      <c r="E296" s="13">
        <f t="shared" ref="E296" si="491">C296*(1+D296)</f>
        <v>4</v>
      </c>
      <c r="F296" s="14" t="s">
        <v>3</v>
      </c>
      <c r="G296" s="65">
        <v>603.01</v>
      </c>
      <c r="H296" s="24">
        <f t="shared" si="487"/>
        <v>2412.04</v>
      </c>
      <c r="I296" s="25">
        <f t="shared" si="488"/>
        <v>75</v>
      </c>
      <c r="J296" s="26">
        <v>4.8</v>
      </c>
      <c r="K296" s="24">
        <f t="shared" si="489"/>
        <v>360</v>
      </c>
      <c r="L296" s="20">
        <f t="shared" si="490"/>
        <v>2772.04</v>
      </c>
    </row>
    <row r="297" spans="1:12" ht="16.2" thickBot="1" x14ac:dyDescent="0.35">
      <c r="A297" s="21"/>
      <c r="B297" s="28"/>
      <c r="C297" s="75"/>
      <c r="D297" s="12"/>
      <c r="E297" s="13"/>
      <c r="F297" s="14"/>
      <c r="G297" s="22"/>
      <c r="H297" s="22"/>
      <c r="I297" s="23"/>
      <c r="J297" s="24"/>
      <c r="K297" s="25"/>
      <c r="L297" s="51"/>
    </row>
    <row r="298" spans="1:12" ht="16.2" thickBot="1" x14ac:dyDescent="0.35">
      <c r="A298" s="105" t="s">
        <v>152</v>
      </c>
      <c r="B298" s="106"/>
      <c r="C298" s="75"/>
      <c r="D298" s="12"/>
      <c r="E298" s="13"/>
      <c r="F298" s="14"/>
      <c r="G298" s="22"/>
      <c r="H298" s="22"/>
      <c r="I298" s="23"/>
      <c r="J298" s="24"/>
      <c r="K298" s="25"/>
      <c r="L298" s="51"/>
    </row>
    <row r="299" spans="1:12" ht="14.25" customHeight="1" x14ac:dyDescent="0.3">
      <c r="A299" s="21">
        <v>1</v>
      </c>
      <c r="B299" s="28" t="s">
        <v>158</v>
      </c>
      <c r="C299" s="75">
        <v>4</v>
      </c>
      <c r="D299" s="12">
        <v>0</v>
      </c>
      <c r="E299" s="13">
        <f t="shared" ref="E299" si="492">C299*(1+D299)</f>
        <v>4</v>
      </c>
      <c r="F299" s="14" t="s">
        <v>3</v>
      </c>
      <c r="G299" s="65">
        <v>97.98</v>
      </c>
      <c r="H299" s="24">
        <f t="shared" ref="H299" si="493">G299*E299</f>
        <v>391.92</v>
      </c>
      <c r="I299" s="25">
        <f t="shared" ref="I299" si="494">L$5</f>
        <v>75</v>
      </c>
      <c r="J299" s="26">
        <v>3.2</v>
      </c>
      <c r="K299" s="24">
        <f t="shared" ref="K299" si="495">J299*I299</f>
        <v>240</v>
      </c>
      <c r="L299" s="20">
        <f t="shared" ref="L299" si="496">K299+H299</f>
        <v>631.92000000000007</v>
      </c>
    </row>
    <row r="300" spans="1:12" ht="14.25" customHeight="1" thickBot="1" x14ac:dyDescent="0.35">
      <c r="A300" s="21"/>
      <c r="B300" s="28"/>
      <c r="C300" s="75"/>
      <c r="D300" s="12"/>
      <c r="E300" s="13"/>
      <c r="F300" s="14"/>
      <c r="G300" s="22"/>
      <c r="H300" s="22"/>
      <c r="I300" s="23"/>
      <c r="J300" s="24"/>
      <c r="K300" s="25"/>
      <c r="L300" s="51"/>
    </row>
    <row r="301" spans="1:12" ht="14.25" customHeight="1" thickBot="1" x14ac:dyDescent="0.35">
      <c r="A301" s="105" t="s">
        <v>159</v>
      </c>
      <c r="B301" s="106"/>
      <c r="C301" s="75"/>
      <c r="D301" s="12"/>
      <c r="E301" s="13"/>
      <c r="F301" s="14"/>
      <c r="G301" s="22"/>
      <c r="H301" s="22"/>
      <c r="I301" s="23"/>
      <c r="J301" s="24"/>
      <c r="K301" s="25"/>
      <c r="L301" s="51"/>
    </row>
    <row r="302" spans="1:12" ht="14.25" customHeight="1" thickBot="1" x14ac:dyDescent="0.35">
      <c r="A302" s="105" t="s">
        <v>157</v>
      </c>
      <c r="B302" s="106"/>
      <c r="C302" s="75"/>
      <c r="D302" s="12"/>
      <c r="E302" s="13"/>
      <c r="F302" s="14"/>
      <c r="G302" s="22"/>
      <c r="H302" s="22"/>
      <c r="I302" s="23"/>
      <c r="J302" s="24"/>
      <c r="K302" s="25"/>
      <c r="L302" s="51"/>
    </row>
    <row r="303" spans="1:12" ht="47.25" customHeight="1" x14ac:dyDescent="0.3">
      <c r="A303" s="21">
        <v>1</v>
      </c>
      <c r="B303" s="28" t="s">
        <v>228</v>
      </c>
      <c r="C303" s="75">
        <v>2</v>
      </c>
      <c r="D303" s="12">
        <v>0</v>
      </c>
      <c r="E303" s="13">
        <f t="shared" ref="E303:E306" si="497">C303*(1+D303)</f>
        <v>2</v>
      </c>
      <c r="F303" s="14" t="s">
        <v>3</v>
      </c>
      <c r="G303" s="65">
        <v>181.31</v>
      </c>
      <c r="H303" s="24">
        <f t="shared" ref="H303" si="498">G303*E303</f>
        <v>362.62</v>
      </c>
      <c r="I303" s="25">
        <f t="shared" ref="I303" si="499">L$5</f>
        <v>75</v>
      </c>
      <c r="J303" s="26">
        <v>1.6</v>
      </c>
      <c r="K303" s="24">
        <f t="shared" ref="K303" si="500">J303*I303</f>
        <v>120</v>
      </c>
      <c r="L303" s="20">
        <f t="shared" ref="L303" si="501">K303+H303</f>
        <v>482.62</v>
      </c>
    </row>
    <row r="304" spans="1:12" ht="14.25" customHeight="1" x14ac:dyDescent="0.3">
      <c r="A304" s="21">
        <v>2</v>
      </c>
      <c r="B304" s="28" t="s">
        <v>160</v>
      </c>
      <c r="C304" s="75">
        <v>4</v>
      </c>
      <c r="D304" s="12">
        <v>0</v>
      </c>
      <c r="E304" s="13">
        <f t="shared" si="497"/>
        <v>4</v>
      </c>
      <c r="F304" s="14" t="s">
        <v>3</v>
      </c>
      <c r="G304" s="65">
        <v>142.65</v>
      </c>
      <c r="H304" s="24">
        <f t="shared" ref="H304" si="502">G304*E304</f>
        <v>570.6</v>
      </c>
      <c r="I304" s="25">
        <f t="shared" ref="I304" si="503">L$5</f>
        <v>75</v>
      </c>
      <c r="J304" s="26">
        <v>3.2</v>
      </c>
      <c r="K304" s="24">
        <f t="shared" ref="K304" si="504">J304*I304</f>
        <v>240</v>
      </c>
      <c r="L304" s="20">
        <f t="shared" ref="L304" si="505">K304+H304</f>
        <v>810.6</v>
      </c>
    </row>
    <row r="305" spans="1:12" ht="14.25" customHeight="1" x14ac:dyDescent="0.3">
      <c r="A305" s="21">
        <v>3</v>
      </c>
      <c r="B305" s="28" t="s">
        <v>161</v>
      </c>
      <c r="C305" s="75">
        <v>4</v>
      </c>
      <c r="D305" s="12">
        <v>0</v>
      </c>
      <c r="E305" s="13">
        <f t="shared" si="497"/>
        <v>4</v>
      </c>
      <c r="F305" s="14" t="s">
        <v>3</v>
      </c>
      <c r="G305" s="65">
        <v>164.64</v>
      </c>
      <c r="H305" s="24">
        <f t="shared" ref="H305:H306" si="506">G305*E305</f>
        <v>658.56</v>
      </c>
      <c r="I305" s="25">
        <f t="shared" ref="I305:I306" si="507">L$5</f>
        <v>75</v>
      </c>
      <c r="J305" s="26">
        <v>3.2</v>
      </c>
      <c r="K305" s="24">
        <f t="shared" ref="K305:K306" si="508">J305*I305</f>
        <v>240</v>
      </c>
      <c r="L305" s="20">
        <f t="shared" ref="L305:L306" si="509">K305+H305</f>
        <v>898.56</v>
      </c>
    </row>
    <row r="306" spans="1:12" ht="14.25" customHeight="1" x14ac:dyDescent="0.3">
      <c r="A306" s="21">
        <v>4</v>
      </c>
      <c r="B306" s="28" t="s">
        <v>168</v>
      </c>
      <c r="C306" s="75">
        <v>4</v>
      </c>
      <c r="D306" s="12">
        <v>0</v>
      </c>
      <c r="E306" s="13">
        <f t="shared" si="497"/>
        <v>4</v>
      </c>
      <c r="F306" s="14" t="s">
        <v>3</v>
      </c>
      <c r="G306" s="65">
        <v>158.75</v>
      </c>
      <c r="H306" s="24">
        <f t="shared" si="506"/>
        <v>635</v>
      </c>
      <c r="I306" s="25">
        <f t="shared" si="507"/>
        <v>75</v>
      </c>
      <c r="J306" s="26">
        <v>3.2</v>
      </c>
      <c r="K306" s="24">
        <f t="shared" si="508"/>
        <v>240</v>
      </c>
      <c r="L306" s="20">
        <f t="shared" si="509"/>
        <v>875</v>
      </c>
    </row>
    <row r="307" spans="1:12" ht="60.75" customHeight="1" x14ac:dyDescent="0.3">
      <c r="A307" s="21">
        <v>5</v>
      </c>
      <c r="B307" s="28" t="s">
        <v>231</v>
      </c>
      <c r="C307" s="75">
        <v>2</v>
      </c>
      <c r="D307" s="12">
        <v>0</v>
      </c>
      <c r="E307" s="13">
        <f t="shared" ref="E307" si="510">C307*(1+D307)</f>
        <v>2</v>
      </c>
      <c r="F307" s="14" t="s">
        <v>3</v>
      </c>
      <c r="G307" s="65">
        <v>229.75</v>
      </c>
      <c r="H307" s="24">
        <f t="shared" ref="H307" si="511">G307*E307</f>
        <v>459.5</v>
      </c>
      <c r="I307" s="25">
        <f t="shared" ref="I307" si="512">L$5</f>
        <v>75</v>
      </c>
      <c r="J307" s="26">
        <v>2.4</v>
      </c>
      <c r="K307" s="24">
        <f t="shared" ref="K307" si="513">J307*I307</f>
        <v>180</v>
      </c>
      <c r="L307" s="20">
        <f t="shared" ref="L307" si="514">K307+H307</f>
        <v>639.5</v>
      </c>
    </row>
    <row r="308" spans="1:12" ht="14.25" customHeight="1" thickBot="1" x14ac:dyDescent="0.35">
      <c r="A308" s="21"/>
      <c r="B308" s="28"/>
      <c r="C308" s="75"/>
      <c r="D308" s="12"/>
      <c r="E308" s="13"/>
      <c r="F308" s="14"/>
      <c r="G308" s="22"/>
      <c r="H308" s="22"/>
      <c r="I308" s="23"/>
      <c r="J308" s="24"/>
      <c r="K308" s="25"/>
      <c r="L308" s="51"/>
    </row>
    <row r="309" spans="1:12" ht="14.25" customHeight="1" thickBot="1" x14ac:dyDescent="0.35">
      <c r="A309" s="105" t="s">
        <v>162</v>
      </c>
      <c r="B309" s="106"/>
      <c r="C309" s="75"/>
      <c r="D309" s="12"/>
      <c r="E309" s="13"/>
      <c r="F309" s="14"/>
      <c r="G309" s="22"/>
      <c r="H309" s="22"/>
      <c r="I309" s="23"/>
      <c r="J309" s="24"/>
      <c r="K309" s="25"/>
      <c r="L309" s="51"/>
    </row>
    <row r="310" spans="1:12" ht="14.25" customHeight="1" x14ac:dyDescent="0.3">
      <c r="A310" s="21">
        <v>1</v>
      </c>
      <c r="B310" s="28" t="s">
        <v>163</v>
      </c>
      <c r="C310" s="75">
        <v>4</v>
      </c>
      <c r="D310" s="12">
        <v>0</v>
      </c>
      <c r="E310" s="13">
        <f t="shared" ref="E310" si="515">C310*(1+D310)</f>
        <v>4</v>
      </c>
      <c r="F310" s="14" t="s">
        <v>3</v>
      </c>
      <c r="G310" s="65">
        <v>64.55</v>
      </c>
      <c r="H310" s="24">
        <f t="shared" ref="H310" si="516">G310*E310</f>
        <v>258.2</v>
      </c>
      <c r="I310" s="25">
        <f t="shared" ref="I310" si="517">L$5</f>
        <v>75</v>
      </c>
      <c r="J310" s="26">
        <v>2</v>
      </c>
      <c r="K310" s="24">
        <f t="shared" ref="K310" si="518">J310*I310</f>
        <v>150</v>
      </c>
      <c r="L310" s="20">
        <f t="shared" ref="L310" si="519">K310+H310</f>
        <v>408.2</v>
      </c>
    </row>
    <row r="311" spans="1:12" ht="14.25" customHeight="1" thickBot="1" x14ac:dyDescent="0.35">
      <c r="A311" s="21"/>
      <c r="B311" s="28"/>
      <c r="C311" s="75"/>
      <c r="D311" s="12"/>
      <c r="E311" s="13"/>
      <c r="F311" s="14"/>
      <c r="G311" s="22"/>
      <c r="H311" s="22"/>
      <c r="I311" s="23"/>
      <c r="J311" s="24"/>
      <c r="K311" s="25"/>
      <c r="L311" s="51"/>
    </row>
    <row r="312" spans="1:12" ht="14.25" customHeight="1" thickBot="1" x14ac:dyDescent="0.35">
      <c r="A312" s="105" t="s">
        <v>152</v>
      </c>
      <c r="B312" s="106"/>
      <c r="C312" s="75"/>
      <c r="D312" s="12"/>
      <c r="E312" s="13"/>
      <c r="F312" s="14"/>
      <c r="G312" s="22"/>
      <c r="H312" s="22"/>
      <c r="I312" s="23"/>
      <c r="J312" s="24"/>
      <c r="K312" s="25"/>
      <c r="L312" s="51"/>
    </row>
    <row r="313" spans="1:12" ht="14.25" customHeight="1" x14ac:dyDescent="0.3">
      <c r="A313" s="71">
        <v>1</v>
      </c>
      <c r="B313" s="10" t="s">
        <v>164</v>
      </c>
      <c r="C313" s="85">
        <v>2</v>
      </c>
      <c r="D313" s="12">
        <v>0</v>
      </c>
      <c r="E313" s="13">
        <f t="shared" ref="E313" si="520">C313*(1+D313)</f>
        <v>2</v>
      </c>
      <c r="F313" s="14" t="s">
        <v>3</v>
      </c>
      <c r="G313" s="65">
        <v>64.78</v>
      </c>
      <c r="H313" s="24">
        <f t="shared" ref="H313" si="521">G313*E313</f>
        <v>129.56</v>
      </c>
      <c r="I313" s="25">
        <f t="shared" ref="I313" si="522">L$5</f>
        <v>75</v>
      </c>
      <c r="J313" s="26">
        <v>1.4</v>
      </c>
      <c r="K313" s="24">
        <f t="shared" ref="K313" si="523">J313*I313</f>
        <v>105</v>
      </c>
      <c r="L313" s="20">
        <f t="shared" ref="L313" si="524">K313+H313</f>
        <v>234.56</v>
      </c>
    </row>
    <row r="314" spans="1:12" ht="14.25" customHeight="1" thickBot="1" x14ac:dyDescent="0.35">
      <c r="A314" s="52"/>
      <c r="B314" s="10"/>
      <c r="C314" s="75"/>
      <c r="D314" s="12"/>
      <c r="E314" s="13"/>
      <c r="F314" s="14"/>
      <c r="G314" s="22"/>
      <c r="H314" s="22"/>
      <c r="I314" s="23"/>
      <c r="J314" s="24"/>
      <c r="K314" s="25"/>
      <c r="L314" s="51"/>
    </row>
    <row r="315" spans="1:12" ht="14.25" customHeight="1" thickBot="1" x14ac:dyDescent="0.35">
      <c r="A315" s="105" t="s">
        <v>40</v>
      </c>
      <c r="B315" s="106"/>
      <c r="C315" s="75"/>
      <c r="D315" s="12"/>
      <c r="E315" s="13"/>
      <c r="F315" s="14"/>
      <c r="G315" s="22"/>
      <c r="H315" s="22"/>
      <c r="I315" s="23"/>
      <c r="J315" s="24"/>
      <c r="K315" s="25"/>
      <c r="L315" s="51"/>
    </row>
    <row r="316" spans="1:12" ht="14.25" customHeight="1" x14ac:dyDescent="0.3">
      <c r="A316" s="21">
        <v>1</v>
      </c>
      <c r="B316" s="10" t="s">
        <v>165</v>
      </c>
      <c r="C316" s="75">
        <v>2</v>
      </c>
      <c r="D316" s="12">
        <v>0</v>
      </c>
      <c r="E316" s="13">
        <f t="shared" ref="E316" si="525">C316*(1+D316)</f>
        <v>2</v>
      </c>
      <c r="F316" s="14" t="s">
        <v>3</v>
      </c>
      <c r="G316" s="65">
        <v>24.78</v>
      </c>
      <c r="H316" s="24">
        <f t="shared" ref="H316" si="526">G316*E316</f>
        <v>49.56</v>
      </c>
      <c r="I316" s="25">
        <f t="shared" ref="I316" si="527">L$5</f>
        <v>75</v>
      </c>
      <c r="J316" s="26">
        <v>1.4</v>
      </c>
      <c r="K316" s="24">
        <f t="shared" ref="K316" si="528">J316*I316</f>
        <v>105</v>
      </c>
      <c r="L316" s="20">
        <f t="shared" ref="L316" si="529">K316+H316</f>
        <v>154.56</v>
      </c>
    </row>
    <row r="317" spans="1:12" ht="14.25" customHeight="1" thickBot="1" x14ac:dyDescent="0.35">
      <c r="A317" s="53"/>
      <c r="B317" s="10"/>
      <c r="C317" s="75"/>
      <c r="D317" s="12"/>
      <c r="E317" s="13"/>
      <c r="F317" s="14"/>
      <c r="G317" s="22"/>
      <c r="H317" s="22"/>
      <c r="I317" s="23"/>
      <c r="J317" s="24"/>
      <c r="K317" s="25"/>
      <c r="L317" s="51"/>
    </row>
    <row r="318" spans="1:12" ht="14.25" customHeight="1" thickBot="1" x14ac:dyDescent="0.35">
      <c r="A318" s="105" t="s">
        <v>166</v>
      </c>
      <c r="B318" s="106"/>
      <c r="C318" s="75"/>
      <c r="D318" s="12"/>
      <c r="E318" s="13"/>
      <c r="F318" s="14"/>
      <c r="G318" s="22"/>
      <c r="H318" s="22"/>
      <c r="I318" s="23"/>
      <c r="J318" s="24"/>
      <c r="K318" s="25"/>
      <c r="L318" s="51"/>
    </row>
    <row r="319" spans="1:12" ht="14.25" customHeight="1" x14ac:dyDescent="0.3">
      <c r="A319" s="21">
        <v>1</v>
      </c>
      <c r="B319" s="10" t="s">
        <v>167</v>
      </c>
      <c r="C319" s="75">
        <v>2</v>
      </c>
      <c r="D319" s="12">
        <v>0</v>
      </c>
      <c r="E319" s="13">
        <f t="shared" ref="E319" si="530">C319*(1+D319)</f>
        <v>2</v>
      </c>
      <c r="F319" s="14" t="s">
        <v>3</v>
      </c>
      <c r="G319" s="65">
        <v>57.88</v>
      </c>
      <c r="H319" s="24">
        <f t="shared" ref="H319" si="531">G319*E319</f>
        <v>115.76</v>
      </c>
      <c r="I319" s="25">
        <f t="shared" ref="I319" si="532">L$5</f>
        <v>75</v>
      </c>
      <c r="J319" s="26">
        <v>1.4</v>
      </c>
      <c r="K319" s="24">
        <f t="shared" ref="K319" si="533">J319*I319</f>
        <v>105</v>
      </c>
      <c r="L319" s="20">
        <f t="shared" ref="L319" si="534">K319+H319</f>
        <v>220.76</v>
      </c>
    </row>
    <row r="320" spans="1:12" ht="16.2" thickBot="1" x14ac:dyDescent="0.35">
      <c r="A320" s="21"/>
      <c r="B320" s="28"/>
      <c r="C320" s="75"/>
      <c r="D320" s="12"/>
      <c r="E320" s="13"/>
      <c r="F320" s="14"/>
      <c r="G320" s="22"/>
      <c r="H320" s="22"/>
      <c r="I320" s="23"/>
      <c r="J320" s="24"/>
      <c r="K320" s="25"/>
      <c r="L320" s="51"/>
    </row>
    <row r="321" spans="1:12" ht="16.2" thickBot="1" x14ac:dyDescent="0.35">
      <c r="A321" s="105" t="s">
        <v>73</v>
      </c>
      <c r="B321" s="106"/>
      <c r="C321" s="75"/>
      <c r="D321" s="12"/>
      <c r="E321" s="13"/>
      <c r="F321" s="14"/>
      <c r="G321" s="22"/>
      <c r="H321" s="22"/>
      <c r="I321" s="23"/>
      <c r="J321" s="24"/>
      <c r="K321" s="25"/>
      <c r="L321" s="51"/>
    </row>
    <row r="322" spans="1:12" ht="129.6" x14ac:dyDescent="0.3">
      <c r="A322" s="21">
        <v>1</v>
      </c>
      <c r="B322" s="28" t="s">
        <v>191</v>
      </c>
      <c r="C322" s="75">
        <v>225</v>
      </c>
      <c r="D322" s="12">
        <v>0</v>
      </c>
      <c r="E322" s="13">
        <f t="shared" ref="E322" si="535">C322*(1+D322)</f>
        <v>225</v>
      </c>
      <c r="F322" s="14" t="s">
        <v>3</v>
      </c>
      <c r="G322" s="65">
        <f>86.22+253.86</f>
        <v>340.08000000000004</v>
      </c>
      <c r="H322" s="24">
        <f t="shared" ref="H322" si="536">G322*E322</f>
        <v>76518.000000000015</v>
      </c>
      <c r="I322" s="25">
        <f t="shared" ref="I322" si="537">L$5</f>
        <v>75</v>
      </c>
      <c r="J322" s="26">
        <v>832.5</v>
      </c>
      <c r="K322" s="24">
        <f t="shared" ref="K322" si="538">J322*I322</f>
        <v>62437.5</v>
      </c>
      <c r="L322" s="20">
        <f t="shared" ref="L322" si="539">K322+H322</f>
        <v>138955.5</v>
      </c>
    </row>
    <row r="323" spans="1:12" ht="129.6" x14ac:dyDescent="0.3">
      <c r="A323" s="21">
        <v>2</v>
      </c>
      <c r="B323" s="28" t="s">
        <v>113</v>
      </c>
      <c r="C323" s="75">
        <v>36</v>
      </c>
      <c r="D323" s="12">
        <v>0</v>
      </c>
      <c r="E323" s="13">
        <f t="shared" ref="E323" si="540">C323*(1+D323)</f>
        <v>36</v>
      </c>
      <c r="F323" s="14" t="s">
        <v>3</v>
      </c>
      <c r="G323" s="65">
        <v>242.76</v>
      </c>
      <c r="H323" s="24">
        <f t="shared" ref="H323" si="541">G323*E323</f>
        <v>8739.36</v>
      </c>
      <c r="I323" s="25">
        <f t="shared" ref="I323" si="542">L$5</f>
        <v>75</v>
      </c>
      <c r="J323" s="26">
        <v>133.20000000000002</v>
      </c>
      <c r="K323" s="24">
        <f t="shared" ref="K323" si="543">J323*I323</f>
        <v>9990.0000000000018</v>
      </c>
      <c r="L323" s="20">
        <f t="shared" ref="L323" si="544">K323+H323</f>
        <v>18729.36</v>
      </c>
    </row>
    <row r="324" spans="1:12" ht="16.2" thickBot="1" x14ac:dyDescent="0.35">
      <c r="A324" s="21"/>
      <c r="B324" s="28"/>
      <c r="C324" s="75"/>
      <c r="D324" s="12"/>
      <c r="E324" s="13"/>
      <c r="F324" s="14"/>
      <c r="G324" s="22"/>
      <c r="H324" s="22"/>
      <c r="I324" s="23"/>
      <c r="J324" s="24"/>
      <c r="K324" s="25"/>
      <c r="L324" s="51"/>
    </row>
    <row r="325" spans="1:12" ht="16.2" thickBot="1" x14ac:dyDescent="0.35">
      <c r="A325" s="105" t="s">
        <v>74</v>
      </c>
      <c r="B325" s="106"/>
      <c r="C325" s="75"/>
      <c r="D325" s="12"/>
      <c r="E325" s="13"/>
      <c r="F325" s="14"/>
      <c r="G325" s="22"/>
      <c r="H325" s="22"/>
      <c r="I325" s="23"/>
      <c r="J325" s="24"/>
      <c r="K325" s="25"/>
      <c r="L325" s="51"/>
    </row>
    <row r="326" spans="1:12" ht="100.8" x14ac:dyDescent="0.3">
      <c r="A326" s="21">
        <v>1</v>
      </c>
      <c r="B326" s="28" t="s">
        <v>114</v>
      </c>
      <c r="C326" s="75">
        <v>225</v>
      </c>
      <c r="D326" s="12">
        <v>0</v>
      </c>
      <c r="E326" s="13">
        <f t="shared" ref="E326" si="545">C326*(1+D326)</f>
        <v>225</v>
      </c>
      <c r="F326" s="14" t="s">
        <v>3</v>
      </c>
      <c r="G326" s="65">
        <v>418.71</v>
      </c>
      <c r="H326" s="24">
        <f t="shared" ref="H326" si="546">G326*E326</f>
        <v>94209.75</v>
      </c>
      <c r="I326" s="25">
        <f t="shared" ref="I326" si="547">L$5</f>
        <v>75</v>
      </c>
      <c r="J326" s="26">
        <v>832.5</v>
      </c>
      <c r="K326" s="24">
        <f t="shared" ref="K326" si="548">J326*I326</f>
        <v>62437.5</v>
      </c>
      <c r="L326" s="20">
        <f t="shared" ref="L326" si="549">K326+H326</f>
        <v>156647.25</v>
      </c>
    </row>
    <row r="327" spans="1:12" ht="86.4" x14ac:dyDescent="0.3">
      <c r="A327" s="21">
        <v>2</v>
      </c>
      <c r="B327" s="28" t="s">
        <v>115</v>
      </c>
      <c r="C327" s="75">
        <v>42</v>
      </c>
      <c r="D327" s="12">
        <v>0</v>
      </c>
      <c r="E327" s="13">
        <f t="shared" ref="E327" si="550">C327*(1+D327)</f>
        <v>42</v>
      </c>
      <c r="F327" s="14" t="s">
        <v>3</v>
      </c>
      <c r="G327" s="65">
        <v>422.29</v>
      </c>
      <c r="H327" s="24">
        <f t="shared" ref="H327:H329" si="551">G327*E327</f>
        <v>17736.18</v>
      </c>
      <c r="I327" s="25">
        <f t="shared" ref="I327:I329" si="552">L$5</f>
        <v>75</v>
      </c>
      <c r="J327" s="26">
        <v>155.4</v>
      </c>
      <c r="K327" s="24">
        <f t="shared" ref="K327:K329" si="553">J327*I327</f>
        <v>11655</v>
      </c>
      <c r="L327" s="20">
        <f t="shared" ref="L327:L329" si="554">K327+H327</f>
        <v>29391.18</v>
      </c>
    </row>
    <row r="328" spans="1:12" ht="100.8" x14ac:dyDescent="0.3">
      <c r="A328" s="21">
        <v>3</v>
      </c>
      <c r="B328" s="29" t="s">
        <v>194</v>
      </c>
      <c r="C328" s="75">
        <v>1</v>
      </c>
      <c r="D328" s="12">
        <v>0</v>
      </c>
      <c r="E328" s="13">
        <f t="shared" ref="E328:E329" si="555">C328*(1+D328)</f>
        <v>1</v>
      </c>
      <c r="F328" s="14" t="s">
        <v>3</v>
      </c>
      <c r="G328" s="65">
        <v>724.93</v>
      </c>
      <c r="H328" s="24">
        <f t="shared" si="551"/>
        <v>724.93</v>
      </c>
      <c r="I328" s="25">
        <f t="shared" si="552"/>
        <v>75</v>
      </c>
      <c r="J328" s="26">
        <v>3.7</v>
      </c>
      <c r="K328" s="24">
        <f t="shared" si="553"/>
        <v>277.5</v>
      </c>
      <c r="L328" s="20">
        <f t="shared" si="554"/>
        <v>1002.43</v>
      </c>
    </row>
    <row r="329" spans="1:12" ht="123" customHeight="1" x14ac:dyDescent="0.3">
      <c r="A329" s="21">
        <v>4</v>
      </c>
      <c r="B329" s="29" t="s">
        <v>195</v>
      </c>
      <c r="C329" s="75">
        <v>1</v>
      </c>
      <c r="D329" s="12">
        <v>0</v>
      </c>
      <c r="E329" s="13">
        <f t="shared" si="555"/>
        <v>1</v>
      </c>
      <c r="F329" s="14" t="s">
        <v>3</v>
      </c>
      <c r="G329" s="65">
        <f>99.19+93.96+60.22+29.69+85.31</f>
        <v>368.37</v>
      </c>
      <c r="H329" s="24">
        <f t="shared" si="551"/>
        <v>368.37</v>
      </c>
      <c r="I329" s="25">
        <f t="shared" si="552"/>
        <v>75</v>
      </c>
      <c r="J329" s="26">
        <v>3.7</v>
      </c>
      <c r="K329" s="24">
        <f t="shared" si="553"/>
        <v>277.5</v>
      </c>
      <c r="L329" s="20">
        <f t="shared" si="554"/>
        <v>645.87</v>
      </c>
    </row>
    <row r="330" spans="1:12" ht="16.2" thickBot="1" x14ac:dyDescent="0.35">
      <c r="A330" s="21"/>
      <c r="B330" s="28"/>
      <c r="C330" s="75"/>
      <c r="D330" s="12"/>
      <c r="E330" s="13"/>
      <c r="F330" s="14"/>
      <c r="G330" s="22"/>
      <c r="H330" s="22"/>
      <c r="I330" s="23"/>
      <c r="J330" s="24"/>
      <c r="K330" s="25"/>
      <c r="L330" s="51"/>
    </row>
    <row r="331" spans="1:12" ht="16.2" thickBot="1" x14ac:dyDescent="0.35">
      <c r="A331" s="105" t="s">
        <v>203</v>
      </c>
      <c r="B331" s="106"/>
      <c r="C331" s="75"/>
      <c r="D331" s="12"/>
      <c r="E331" s="13"/>
      <c r="F331" s="14"/>
      <c r="G331" s="22"/>
      <c r="H331" s="22"/>
      <c r="I331" s="23"/>
      <c r="J331" s="24"/>
      <c r="K331" s="25"/>
      <c r="L331" s="51"/>
    </row>
    <row r="332" spans="1:12" ht="115.2" x14ac:dyDescent="0.3">
      <c r="A332" s="21">
        <v>1</v>
      </c>
      <c r="B332" s="29" t="s">
        <v>204</v>
      </c>
      <c r="C332" s="75">
        <v>1</v>
      </c>
      <c r="D332" s="12">
        <v>0</v>
      </c>
      <c r="E332" s="13">
        <f t="shared" ref="E332" si="556">C332*(1+D332)</f>
        <v>1</v>
      </c>
      <c r="F332" s="14" t="s">
        <v>3</v>
      </c>
      <c r="G332" s="65">
        <v>297.72000000000003</v>
      </c>
      <c r="H332" s="24">
        <f t="shared" ref="H332" si="557">G332*E332</f>
        <v>297.72000000000003</v>
      </c>
      <c r="I332" s="25">
        <f t="shared" ref="I332" si="558">L$5</f>
        <v>75</v>
      </c>
      <c r="J332" s="26">
        <v>4.7</v>
      </c>
      <c r="K332" s="24">
        <f t="shared" ref="K332" si="559">J332*I332</f>
        <v>352.5</v>
      </c>
      <c r="L332" s="20">
        <f t="shared" ref="L332" si="560">K332+H332</f>
        <v>650.22</v>
      </c>
    </row>
    <row r="333" spans="1:12" ht="86.4" x14ac:dyDescent="0.3">
      <c r="A333" s="21">
        <v>2</v>
      </c>
      <c r="B333" s="29" t="s">
        <v>205</v>
      </c>
      <c r="C333" s="75">
        <v>1</v>
      </c>
      <c r="D333" s="12">
        <v>0</v>
      </c>
      <c r="E333" s="13">
        <f t="shared" ref="E333" si="561">C333*(1+D333)</f>
        <v>1</v>
      </c>
      <c r="F333" s="14" t="s">
        <v>3</v>
      </c>
      <c r="G333" s="65">
        <v>415.58</v>
      </c>
      <c r="H333" s="24">
        <f t="shared" ref="H333:H334" si="562">G333*E333</f>
        <v>415.58</v>
      </c>
      <c r="I333" s="25">
        <f t="shared" ref="I333:I334" si="563">L$5</f>
        <v>75</v>
      </c>
      <c r="J333" s="26">
        <v>4.7</v>
      </c>
      <c r="K333" s="24">
        <f t="shared" ref="K333:K334" si="564">J333*I333</f>
        <v>352.5</v>
      </c>
      <c r="L333" s="20">
        <f t="shared" ref="L333:L334" si="565">K333+H333</f>
        <v>768.07999999999993</v>
      </c>
    </row>
    <row r="334" spans="1:12" ht="129.6" x14ac:dyDescent="0.3">
      <c r="A334" s="21">
        <v>3</v>
      </c>
      <c r="B334" s="29" t="s">
        <v>206</v>
      </c>
      <c r="C334" s="75">
        <v>1</v>
      </c>
      <c r="D334" s="12">
        <v>0</v>
      </c>
      <c r="E334" s="13">
        <f t="shared" ref="E334" si="566">C334*(1+D334)</f>
        <v>1</v>
      </c>
      <c r="F334" s="14" t="s">
        <v>3</v>
      </c>
      <c r="G334" s="65">
        <v>413.06</v>
      </c>
      <c r="H334" s="24">
        <f t="shared" si="562"/>
        <v>413.06</v>
      </c>
      <c r="I334" s="25">
        <f t="shared" si="563"/>
        <v>75</v>
      </c>
      <c r="J334" s="26">
        <v>4.7</v>
      </c>
      <c r="K334" s="24">
        <f t="shared" si="564"/>
        <v>352.5</v>
      </c>
      <c r="L334" s="20">
        <f t="shared" si="565"/>
        <v>765.56</v>
      </c>
    </row>
    <row r="335" spans="1:12" ht="16.2" thickBot="1" x14ac:dyDescent="0.35">
      <c r="A335" s="21"/>
      <c r="B335" s="29"/>
      <c r="C335" s="75"/>
      <c r="D335" s="12"/>
      <c r="E335" s="13"/>
      <c r="F335" s="14"/>
      <c r="G335" s="65"/>
      <c r="H335" s="24"/>
      <c r="I335" s="25"/>
      <c r="J335" s="26"/>
      <c r="K335" s="24"/>
      <c r="L335" s="20"/>
    </row>
    <row r="336" spans="1:12" ht="16.2" thickBot="1" x14ac:dyDescent="0.35">
      <c r="A336" s="105" t="s">
        <v>255</v>
      </c>
      <c r="B336" s="106"/>
      <c r="C336" s="75"/>
      <c r="D336" s="12"/>
      <c r="E336" s="13"/>
      <c r="F336" s="14"/>
      <c r="G336" s="22"/>
      <c r="H336" s="22"/>
      <c r="I336" s="23"/>
      <c r="J336" s="24"/>
      <c r="K336" s="25"/>
      <c r="L336" s="51"/>
    </row>
    <row r="337" spans="1:12" ht="129.6" x14ac:dyDescent="0.3">
      <c r="A337" s="21">
        <v>1</v>
      </c>
      <c r="B337" s="28" t="s">
        <v>256</v>
      </c>
      <c r="C337" s="75">
        <v>1</v>
      </c>
      <c r="D337" s="12">
        <v>0</v>
      </c>
      <c r="E337" s="13">
        <f t="shared" ref="E337" si="567">C337*(1+D337)</f>
        <v>1</v>
      </c>
      <c r="F337" s="14" t="s">
        <v>3</v>
      </c>
      <c r="G337" s="65">
        <v>1329.64</v>
      </c>
      <c r="H337" s="24">
        <f t="shared" ref="H337" si="568">G337*E337</f>
        <v>1329.64</v>
      </c>
      <c r="I337" s="25">
        <f t="shared" ref="I337" si="569">L$5</f>
        <v>75</v>
      </c>
      <c r="J337" s="26">
        <v>6</v>
      </c>
      <c r="K337" s="24">
        <f t="shared" ref="K337" si="570">J337*I337</f>
        <v>450</v>
      </c>
      <c r="L337" s="20">
        <f t="shared" ref="L337" si="571">K337+H337</f>
        <v>1779.64</v>
      </c>
    </row>
    <row r="338" spans="1:12" ht="16.2" thickBot="1" x14ac:dyDescent="0.35">
      <c r="A338" s="21"/>
      <c r="B338" s="28"/>
      <c r="C338" s="75"/>
      <c r="D338" s="12"/>
      <c r="E338" s="13"/>
      <c r="F338" s="14"/>
      <c r="G338" s="22"/>
      <c r="H338" s="22"/>
      <c r="I338" s="23"/>
      <c r="J338" s="24"/>
      <c r="K338" s="25"/>
      <c r="L338" s="51"/>
    </row>
    <row r="339" spans="1:12" ht="16.2" thickBot="1" x14ac:dyDescent="0.35">
      <c r="A339" s="105" t="s">
        <v>76</v>
      </c>
      <c r="B339" s="106"/>
      <c r="C339" s="75"/>
      <c r="D339" s="12"/>
      <c r="E339" s="13"/>
      <c r="F339" s="14"/>
      <c r="G339" s="22"/>
      <c r="H339" s="22"/>
      <c r="I339" s="23"/>
      <c r="J339" s="24"/>
      <c r="K339" s="25"/>
      <c r="L339" s="51"/>
    </row>
    <row r="340" spans="1:12" ht="86.4" x14ac:dyDescent="0.3">
      <c r="A340" s="21">
        <v>1</v>
      </c>
      <c r="B340" s="28" t="s">
        <v>124</v>
      </c>
      <c r="C340" s="75">
        <v>225</v>
      </c>
      <c r="D340" s="12">
        <v>0</v>
      </c>
      <c r="E340" s="13">
        <f t="shared" ref="E340:E341" si="572">C340*(1+D340)</f>
        <v>225</v>
      </c>
      <c r="F340" s="14" t="s">
        <v>3</v>
      </c>
      <c r="G340" s="65">
        <v>410.18</v>
      </c>
      <c r="H340" s="24">
        <f t="shared" ref="H340" si="573">G340*E340</f>
        <v>92290.5</v>
      </c>
      <c r="I340" s="25">
        <f t="shared" ref="I340" si="574">L$5</f>
        <v>75</v>
      </c>
      <c r="J340" s="26">
        <v>832.5</v>
      </c>
      <c r="K340" s="24">
        <f t="shared" ref="K340" si="575">J340*I340</f>
        <v>62437.5</v>
      </c>
      <c r="L340" s="20">
        <f t="shared" ref="L340" si="576">K340+H340</f>
        <v>154728</v>
      </c>
    </row>
    <row r="341" spans="1:12" ht="57.6" x14ac:dyDescent="0.3">
      <c r="A341" s="21">
        <v>2</v>
      </c>
      <c r="B341" s="28" t="s">
        <v>176</v>
      </c>
      <c r="C341" s="75">
        <v>5</v>
      </c>
      <c r="D341" s="12">
        <v>0</v>
      </c>
      <c r="E341" s="13">
        <f t="shared" si="572"/>
        <v>5</v>
      </c>
      <c r="F341" s="14" t="s">
        <v>3</v>
      </c>
      <c r="G341" s="65">
        <v>895.87</v>
      </c>
      <c r="H341" s="24">
        <f t="shared" ref="H341" si="577">G341*E341</f>
        <v>4479.3500000000004</v>
      </c>
      <c r="I341" s="25">
        <f t="shared" ref="I341" si="578">L$5</f>
        <v>75</v>
      </c>
      <c r="J341" s="26">
        <v>23.5</v>
      </c>
      <c r="K341" s="24">
        <f t="shared" ref="K341" si="579">J341*I341</f>
        <v>1762.5</v>
      </c>
      <c r="L341" s="20">
        <f t="shared" ref="L341" si="580">K341+H341</f>
        <v>6241.85</v>
      </c>
    </row>
    <row r="342" spans="1:12" ht="16.2" thickBot="1" x14ac:dyDescent="0.35">
      <c r="A342" s="21"/>
      <c r="B342" s="28"/>
      <c r="C342" s="75"/>
      <c r="D342" s="12"/>
      <c r="E342" s="13"/>
      <c r="F342" s="14"/>
      <c r="G342" s="22"/>
      <c r="H342" s="22"/>
      <c r="I342" s="23"/>
      <c r="J342" s="24"/>
      <c r="K342" s="25"/>
      <c r="L342" s="51"/>
    </row>
    <row r="343" spans="1:12" ht="16.2" thickBot="1" x14ac:dyDescent="0.35">
      <c r="A343" s="105" t="s">
        <v>119</v>
      </c>
      <c r="B343" s="106"/>
      <c r="C343" s="75"/>
      <c r="D343" s="12"/>
      <c r="E343" s="13"/>
      <c r="F343" s="14"/>
      <c r="G343" s="22"/>
      <c r="H343" s="22"/>
      <c r="I343" s="23"/>
      <c r="J343" s="24"/>
      <c r="K343" s="25"/>
      <c r="L343" s="51"/>
    </row>
    <row r="344" spans="1:12" ht="100.8" x14ac:dyDescent="0.3">
      <c r="A344" s="21">
        <v>1</v>
      </c>
      <c r="B344" s="28" t="s">
        <v>121</v>
      </c>
      <c r="C344" s="75">
        <v>10</v>
      </c>
      <c r="D344" s="12">
        <v>0</v>
      </c>
      <c r="E344" s="13">
        <f t="shared" ref="E344" si="581">C344*(1+D344)</f>
        <v>10</v>
      </c>
      <c r="F344" s="14" t="s">
        <v>3</v>
      </c>
      <c r="G344" s="65">
        <v>551.48</v>
      </c>
      <c r="H344" s="24">
        <f t="shared" ref="H344" si="582">G344*E344</f>
        <v>5514.8</v>
      </c>
      <c r="I344" s="25">
        <f t="shared" ref="I344" si="583">L$5</f>
        <v>75</v>
      </c>
      <c r="J344" s="26">
        <v>47</v>
      </c>
      <c r="K344" s="24">
        <f t="shared" ref="K344" si="584">J344*I344</f>
        <v>3525</v>
      </c>
      <c r="L344" s="20">
        <f t="shared" ref="L344" si="585">K344+H344</f>
        <v>9039.7999999999993</v>
      </c>
    </row>
    <row r="345" spans="1:12" ht="16.2" thickBot="1" x14ac:dyDescent="0.35">
      <c r="A345" s="21"/>
      <c r="B345" s="28"/>
      <c r="C345" s="75"/>
      <c r="D345" s="12"/>
      <c r="E345" s="13"/>
      <c r="F345" s="14"/>
      <c r="G345" s="22"/>
      <c r="H345" s="22"/>
      <c r="I345" s="23"/>
      <c r="J345" s="24"/>
      <c r="K345" s="25"/>
      <c r="L345" s="51"/>
    </row>
    <row r="346" spans="1:12" ht="16.2" thickBot="1" x14ac:dyDescent="0.35">
      <c r="A346" s="105" t="s">
        <v>75</v>
      </c>
      <c r="B346" s="106"/>
      <c r="C346" s="75"/>
      <c r="D346" s="12"/>
      <c r="E346" s="13"/>
      <c r="F346" s="14"/>
      <c r="G346" s="22"/>
      <c r="H346" s="22"/>
      <c r="I346" s="23"/>
      <c r="J346" s="24"/>
      <c r="K346" s="25"/>
      <c r="L346" s="51"/>
    </row>
    <row r="347" spans="1:12" ht="72" x14ac:dyDescent="0.3">
      <c r="A347" s="21">
        <v>1</v>
      </c>
      <c r="B347" s="28" t="s">
        <v>122</v>
      </c>
      <c r="C347" s="75">
        <v>4</v>
      </c>
      <c r="D347" s="12">
        <v>0</v>
      </c>
      <c r="E347" s="13">
        <f t="shared" ref="E347" si="586">C347*(1+D347)</f>
        <v>4</v>
      </c>
      <c r="F347" s="14" t="s">
        <v>3</v>
      </c>
      <c r="G347" s="65">
        <v>1643.47</v>
      </c>
      <c r="H347" s="24">
        <f t="shared" ref="H347" si="587">G347*E347</f>
        <v>6573.88</v>
      </c>
      <c r="I347" s="25">
        <f t="shared" ref="I347" si="588">L$5</f>
        <v>75</v>
      </c>
      <c r="J347" s="26">
        <v>48</v>
      </c>
      <c r="K347" s="24">
        <f t="shared" ref="K347" si="589">J347*I347</f>
        <v>3600</v>
      </c>
      <c r="L347" s="20">
        <f t="shared" ref="L347" si="590">K347+H347</f>
        <v>10173.880000000001</v>
      </c>
    </row>
    <row r="348" spans="1:12" ht="16.2" thickBot="1" x14ac:dyDescent="0.35">
      <c r="A348" s="21"/>
      <c r="B348" s="28"/>
      <c r="C348" s="75"/>
      <c r="D348" s="12"/>
      <c r="E348" s="13"/>
      <c r="F348" s="14"/>
      <c r="G348" s="22"/>
      <c r="H348" s="22"/>
      <c r="I348" s="23"/>
      <c r="J348" s="24"/>
      <c r="K348" s="25"/>
      <c r="L348" s="51"/>
    </row>
    <row r="349" spans="1:12" ht="16.2" thickBot="1" x14ac:dyDescent="0.35">
      <c r="A349" s="105" t="s">
        <v>77</v>
      </c>
      <c r="B349" s="106"/>
      <c r="C349" s="75"/>
      <c r="D349" s="12"/>
      <c r="E349" s="13"/>
      <c r="F349" s="14"/>
      <c r="G349" s="22"/>
      <c r="H349" s="22"/>
      <c r="I349" s="23"/>
      <c r="J349" s="24"/>
      <c r="K349" s="25"/>
      <c r="L349" s="51"/>
    </row>
    <row r="350" spans="1:12" ht="144" x14ac:dyDescent="0.3">
      <c r="A350" s="21">
        <v>1</v>
      </c>
      <c r="B350" s="28" t="s">
        <v>116</v>
      </c>
      <c r="C350" s="75">
        <v>226</v>
      </c>
      <c r="D350" s="12">
        <v>0</v>
      </c>
      <c r="E350" s="13">
        <f t="shared" ref="E350" si="591">C350*(1+D350)</f>
        <v>226</v>
      </c>
      <c r="F350" s="14" t="s">
        <v>3</v>
      </c>
      <c r="G350" s="65">
        <v>804.35</v>
      </c>
      <c r="H350" s="24">
        <f t="shared" ref="H350" si="592">G350*E350</f>
        <v>181783.1</v>
      </c>
      <c r="I350" s="25">
        <f t="shared" ref="I350" si="593">L$5</f>
        <v>75</v>
      </c>
      <c r="J350" s="26">
        <v>904</v>
      </c>
      <c r="K350" s="24">
        <f t="shared" ref="K350" si="594">J350*I350</f>
        <v>67800</v>
      </c>
      <c r="L350" s="20">
        <f t="shared" ref="L350" si="595">K350+H350</f>
        <v>249583.1</v>
      </c>
    </row>
    <row r="351" spans="1:12" ht="16.2" thickBot="1" x14ac:dyDescent="0.35">
      <c r="A351" s="21"/>
      <c r="B351" s="28"/>
      <c r="C351" s="75"/>
      <c r="D351" s="12"/>
      <c r="E351" s="13"/>
      <c r="F351" s="14"/>
      <c r="G351" s="22"/>
      <c r="H351" s="22"/>
      <c r="I351" s="23"/>
      <c r="J351" s="24"/>
      <c r="K351" s="25"/>
      <c r="L351" s="51"/>
    </row>
    <row r="352" spans="1:12" ht="16.2" thickBot="1" x14ac:dyDescent="0.35">
      <c r="A352" s="105" t="s">
        <v>117</v>
      </c>
      <c r="B352" s="106"/>
      <c r="C352" s="75"/>
      <c r="D352" s="12"/>
      <c r="E352" s="13"/>
      <c r="F352" s="14"/>
      <c r="G352" s="22"/>
      <c r="H352" s="22"/>
      <c r="I352" s="23"/>
      <c r="J352" s="24"/>
      <c r="K352" s="25"/>
      <c r="L352" s="51"/>
    </row>
    <row r="353" spans="1:12" ht="100.8" x14ac:dyDescent="0.3">
      <c r="A353" s="21">
        <v>1</v>
      </c>
      <c r="B353" s="28" t="s">
        <v>123</v>
      </c>
      <c r="C353" s="75">
        <v>7</v>
      </c>
      <c r="D353" s="12">
        <v>0</v>
      </c>
      <c r="E353" s="13">
        <f t="shared" ref="E353" si="596">C353*(1+D353)</f>
        <v>7</v>
      </c>
      <c r="F353" s="14" t="s">
        <v>3</v>
      </c>
      <c r="G353" s="65">
        <v>743.41</v>
      </c>
      <c r="H353" s="24">
        <f t="shared" ref="H353" si="597">G353*E353</f>
        <v>5203.87</v>
      </c>
      <c r="I353" s="25">
        <f t="shared" ref="I353" si="598">L$5</f>
        <v>75</v>
      </c>
      <c r="J353" s="26">
        <v>32.9</v>
      </c>
      <c r="K353" s="24">
        <f t="shared" ref="K353" si="599">J353*I353</f>
        <v>2467.5</v>
      </c>
      <c r="L353" s="20">
        <f t="shared" ref="L353" si="600">K353+H353</f>
        <v>7671.37</v>
      </c>
    </row>
    <row r="354" spans="1:12" ht="16.2" thickBot="1" x14ac:dyDescent="0.35">
      <c r="A354" s="21"/>
      <c r="B354" s="28"/>
      <c r="C354" s="75"/>
      <c r="D354" s="12"/>
      <c r="E354" s="13"/>
      <c r="F354" s="14"/>
      <c r="G354" s="22"/>
      <c r="H354" s="22"/>
      <c r="I354" s="23"/>
      <c r="J354" s="24"/>
      <c r="K354" s="25"/>
      <c r="L354" s="51"/>
    </row>
    <row r="355" spans="1:12" ht="16.2" thickBot="1" x14ac:dyDescent="0.35">
      <c r="A355" s="105" t="s">
        <v>118</v>
      </c>
      <c r="B355" s="106"/>
      <c r="C355" s="75"/>
      <c r="D355" s="12"/>
      <c r="E355" s="13"/>
      <c r="F355" s="14"/>
      <c r="G355" s="22"/>
      <c r="H355" s="22"/>
      <c r="I355" s="23"/>
      <c r="J355" s="24"/>
      <c r="K355" s="25"/>
      <c r="L355" s="51"/>
    </row>
    <row r="356" spans="1:12" ht="43.2" x14ac:dyDescent="0.3">
      <c r="A356" s="21">
        <v>1</v>
      </c>
      <c r="B356" s="28" t="s">
        <v>125</v>
      </c>
      <c r="C356" s="75">
        <v>9</v>
      </c>
      <c r="D356" s="12">
        <v>0</v>
      </c>
      <c r="E356" s="13">
        <f t="shared" ref="E356" si="601">C356*(1+D356)</f>
        <v>9</v>
      </c>
      <c r="F356" s="14" t="s">
        <v>3</v>
      </c>
      <c r="G356" s="65">
        <v>362.21</v>
      </c>
      <c r="H356" s="24">
        <f t="shared" ref="H356" si="602">G356*E356</f>
        <v>3259.89</v>
      </c>
      <c r="I356" s="25">
        <f t="shared" ref="I356" si="603">L$5</f>
        <v>75</v>
      </c>
      <c r="J356" s="26">
        <v>19.8</v>
      </c>
      <c r="K356" s="24">
        <f t="shared" ref="K356" si="604">J356*I356</f>
        <v>1485</v>
      </c>
      <c r="L356" s="20">
        <f t="shared" ref="L356" si="605">K356+H356</f>
        <v>4744.8899999999994</v>
      </c>
    </row>
    <row r="357" spans="1:12" ht="16.2" thickBot="1" x14ac:dyDescent="0.35">
      <c r="A357" s="21"/>
      <c r="B357" s="28"/>
      <c r="C357" s="75"/>
      <c r="D357" s="12"/>
      <c r="E357" s="13"/>
      <c r="F357" s="14"/>
      <c r="G357" s="22"/>
      <c r="H357" s="22"/>
      <c r="I357" s="23"/>
      <c r="J357" s="24"/>
      <c r="K357" s="25"/>
      <c r="L357" s="51"/>
    </row>
    <row r="358" spans="1:12" ht="16.2" thickBot="1" x14ac:dyDescent="0.35">
      <c r="A358" s="105" t="s">
        <v>54</v>
      </c>
      <c r="B358" s="106"/>
      <c r="C358" s="75"/>
      <c r="D358" s="12"/>
      <c r="E358" s="13"/>
      <c r="F358" s="14"/>
      <c r="G358" s="22"/>
      <c r="H358" s="22"/>
      <c r="I358" s="23"/>
      <c r="J358" s="24"/>
      <c r="K358" s="25"/>
      <c r="L358" s="51"/>
    </row>
    <row r="359" spans="1:12" x14ac:dyDescent="0.3">
      <c r="A359" s="21">
        <v>1</v>
      </c>
      <c r="B359" s="28" t="s">
        <v>55</v>
      </c>
      <c r="C359" s="75">
        <v>80</v>
      </c>
      <c r="D359" s="12">
        <v>0</v>
      </c>
      <c r="E359" s="13">
        <f t="shared" ref="E359" si="606">C359*(1+D359)</f>
        <v>80</v>
      </c>
      <c r="F359" s="14" t="s">
        <v>3</v>
      </c>
      <c r="G359" s="65">
        <v>47.56</v>
      </c>
      <c r="H359" s="24">
        <f t="shared" ref="H359" si="607">G359*E359</f>
        <v>3804.8</v>
      </c>
      <c r="I359" s="25">
        <f t="shared" ref="I359" si="608">L$5</f>
        <v>75</v>
      </c>
      <c r="J359" s="26">
        <v>32</v>
      </c>
      <c r="K359" s="24">
        <f t="shared" ref="K359" si="609">J359*I359</f>
        <v>2400</v>
      </c>
      <c r="L359" s="20">
        <f t="shared" ref="L359" si="610">K359+H359</f>
        <v>6204.8</v>
      </c>
    </row>
    <row r="360" spans="1:12" ht="16.2" thickBot="1" x14ac:dyDescent="0.35">
      <c r="A360" s="21"/>
      <c r="B360" s="28"/>
      <c r="C360" s="75"/>
      <c r="D360" s="12"/>
      <c r="E360" s="13"/>
      <c r="F360" s="14"/>
      <c r="G360" s="22"/>
      <c r="H360" s="22"/>
      <c r="I360" s="23"/>
      <c r="J360" s="24"/>
      <c r="K360" s="25"/>
      <c r="L360" s="51"/>
    </row>
    <row r="361" spans="1:12" ht="16.2" thickBot="1" x14ac:dyDescent="0.35">
      <c r="A361" s="105" t="s">
        <v>120</v>
      </c>
      <c r="B361" s="106"/>
      <c r="C361" s="75"/>
      <c r="D361" s="12"/>
      <c r="E361" s="13"/>
      <c r="F361" s="14"/>
      <c r="G361" s="22"/>
      <c r="H361" s="22"/>
      <c r="I361" s="23"/>
      <c r="J361" s="24"/>
      <c r="K361" s="25"/>
      <c r="L361" s="51"/>
    </row>
    <row r="362" spans="1:12" x14ac:dyDescent="0.3">
      <c r="A362" s="21">
        <v>1</v>
      </c>
      <c r="B362" s="28" t="s">
        <v>183</v>
      </c>
      <c r="C362" s="75">
        <v>1</v>
      </c>
      <c r="D362" s="12">
        <v>0</v>
      </c>
      <c r="E362" s="13">
        <f t="shared" ref="E362" si="611">C362*(1+D362)</f>
        <v>1</v>
      </c>
      <c r="F362" s="14" t="s">
        <v>3</v>
      </c>
      <c r="G362" s="65">
        <v>211.48</v>
      </c>
      <c r="H362" s="24">
        <f t="shared" ref="H362" si="612">G362*E362</f>
        <v>211.48</v>
      </c>
      <c r="I362" s="25">
        <f t="shared" ref="I362" si="613">L$5</f>
        <v>75</v>
      </c>
      <c r="J362" s="26">
        <v>1.4</v>
      </c>
      <c r="K362" s="24">
        <f t="shared" ref="K362" si="614">J362*I362</f>
        <v>105</v>
      </c>
      <c r="L362" s="20">
        <f t="shared" ref="L362" si="615">K362+H362</f>
        <v>316.48</v>
      </c>
    </row>
    <row r="363" spans="1:12" ht="16.2" thickBot="1" x14ac:dyDescent="0.35">
      <c r="A363" s="21"/>
      <c r="B363" s="27"/>
      <c r="C363" s="75"/>
      <c r="D363" s="12"/>
      <c r="E363" s="13"/>
      <c r="F363" s="14"/>
      <c r="G363" s="22"/>
      <c r="H363" s="22"/>
      <c r="I363" s="23"/>
      <c r="J363" s="24"/>
      <c r="K363" s="25"/>
      <c r="L363" s="51"/>
    </row>
    <row r="364" spans="1:12" ht="16.2" thickBot="1" x14ac:dyDescent="0.35">
      <c r="A364" s="105" t="s">
        <v>56</v>
      </c>
      <c r="B364" s="106"/>
      <c r="C364" s="75"/>
      <c r="D364" s="12"/>
      <c r="E364" s="13"/>
      <c r="F364" s="14"/>
      <c r="G364" s="22"/>
      <c r="H364" s="22"/>
      <c r="I364" s="23"/>
      <c r="J364" s="24"/>
      <c r="K364" s="25"/>
      <c r="L364" s="51"/>
    </row>
    <row r="365" spans="1:12" ht="28.8" x14ac:dyDescent="0.3">
      <c r="A365" s="21">
        <v>1</v>
      </c>
      <c r="B365" s="27" t="s">
        <v>199</v>
      </c>
      <c r="C365" s="75">
        <v>32</v>
      </c>
      <c r="D365" s="12">
        <v>0</v>
      </c>
      <c r="E365" s="13">
        <f t="shared" ref="E365" si="616">C365*(1+D365)</f>
        <v>32</v>
      </c>
      <c r="F365" s="14" t="s">
        <v>3</v>
      </c>
      <c r="G365" s="72">
        <v>168.68</v>
      </c>
      <c r="H365" s="24">
        <f>G365*E365</f>
        <v>5397.76</v>
      </c>
      <c r="I365" s="25">
        <f>L$5</f>
        <v>75</v>
      </c>
      <c r="J365" s="26">
        <v>38.4</v>
      </c>
      <c r="K365" s="24">
        <f>J365*I365</f>
        <v>2880</v>
      </c>
      <c r="L365" s="20">
        <f>K365+H365</f>
        <v>8277.76</v>
      </c>
    </row>
    <row r="366" spans="1:12" ht="43.2" x14ac:dyDescent="0.3">
      <c r="A366" s="21">
        <v>2</v>
      </c>
      <c r="B366" s="27" t="s">
        <v>200</v>
      </c>
      <c r="C366" s="75">
        <v>1</v>
      </c>
      <c r="D366" s="12">
        <v>0</v>
      </c>
      <c r="E366" s="13">
        <f t="shared" ref="E366" si="617">C366*(1+D366)</f>
        <v>1</v>
      </c>
      <c r="F366" s="14" t="s">
        <v>3</v>
      </c>
      <c r="G366" s="65">
        <v>374.16</v>
      </c>
      <c r="H366" s="24">
        <f t="shared" ref="H366" si="618">G366*E366</f>
        <v>374.16</v>
      </c>
      <c r="I366" s="25">
        <f t="shared" ref="I366" si="619">L$5</f>
        <v>75</v>
      </c>
      <c r="J366" s="26">
        <v>1.4</v>
      </c>
      <c r="K366" s="24">
        <f t="shared" ref="K366" si="620">J366*I366</f>
        <v>105</v>
      </c>
      <c r="L366" s="20">
        <f t="shared" ref="L366" si="621">K366+H366</f>
        <v>479.16</v>
      </c>
    </row>
    <row r="367" spans="1:12" ht="16.2" thickBot="1" x14ac:dyDescent="0.35">
      <c r="A367" s="21"/>
      <c r="B367" s="27"/>
      <c r="C367" s="75"/>
      <c r="D367" s="12"/>
      <c r="E367" s="13"/>
      <c r="F367" s="14"/>
      <c r="G367" s="22"/>
      <c r="H367" s="22"/>
      <c r="I367" s="23"/>
      <c r="J367" s="24"/>
      <c r="K367" s="25"/>
      <c r="L367" s="51"/>
    </row>
    <row r="368" spans="1:12" ht="16.2" thickBot="1" x14ac:dyDescent="0.35">
      <c r="A368" s="105" t="s">
        <v>207</v>
      </c>
      <c r="B368" s="106"/>
      <c r="C368" s="75"/>
      <c r="D368" s="12"/>
      <c r="E368" s="13"/>
      <c r="F368" s="14"/>
      <c r="G368" s="22"/>
      <c r="H368" s="22"/>
      <c r="I368" s="23"/>
      <c r="J368" s="24"/>
      <c r="K368" s="25"/>
      <c r="L368" s="51"/>
    </row>
    <row r="369" spans="1:12" ht="86.4" x14ac:dyDescent="0.3">
      <c r="A369" s="21">
        <v>1</v>
      </c>
      <c r="B369" s="27" t="s">
        <v>208</v>
      </c>
      <c r="C369" s="75">
        <v>15</v>
      </c>
      <c r="D369" s="12">
        <v>0</v>
      </c>
      <c r="E369" s="13">
        <f t="shared" ref="E369" si="622">C369*(1+D369)</f>
        <v>15</v>
      </c>
      <c r="F369" s="14" t="s">
        <v>3</v>
      </c>
      <c r="G369" s="67">
        <v>455.01</v>
      </c>
      <c r="H369" s="24">
        <f t="shared" ref="H369" si="623">G369*E369</f>
        <v>6825.15</v>
      </c>
      <c r="I369" s="25">
        <f t="shared" ref="I369" si="624">L$5</f>
        <v>75</v>
      </c>
      <c r="J369" s="26">
        <v>21</v>
      </c>
      <c r="K369" s="24">
        <f t="shared" ref="K369" si="625">J369*I369</f>
        <v>1575</v>
      </c>
      <c r="L369" s="20">
        <f t="shared" ref="L369" si="626">K369+H369</f>
        <v>8400.15</v>
      </c>
    </row>
    <row r="370" spans="1:12" ht="16.2" thickBot="1" x14ac:dyDescent="0.35">
      <c r="A370" s="21"/>
      <c r="B370" s="30"/>
      <c r="C370" s="75"/>
      <c r="D370" s="12"/>
      <c r="E370" s="13"/>
      <c r="F370" s="14"/>
      <c r="G370" s="22"/>
      <c r="H370" s="22"/>
      <c r="I370" s="23"/>
      <c r="J370" s="24"/>
      <c r="K370" s="25"/>
      <c r="L370" s="51"/>
    </row>
    <row r="371" spans="1:12" ht="16.2" thickBot="1" x14ac:dyDescent="0.35">
      <c r="A371" s="105" t="s">
        <v>209</v>
      </c>
      <c r="B371" s="106"/>
      <c r="C371" s="75"/>
      <c r="D371" s="12"/>
      <c r="E371" s="13"/>
      <c r="F371" s="14"/>
      <c r="G371" s="22"/>
      <c r="H371" s="22"/>
      <c r="I371" s="23"/>
      <c r="J371" s="24"/>
      <c r="K371" s="25"/>
      <c r="L371" s="51"/>
    </row>
    <row r="372" spans="1:12" ht="57.6" x14ac:dyDescent="0.3">
      <c r="A372" s="21">
        <v>1</v>
      </c>
      <c r="B372" s="27" t="s">
        <v>210</v>
      </c>
      <c r="C372" s="75">
        <v>1</v>
      </c>
      <c r="D372" s="12">
        <v>0</v>
      </c>
      <c r="E372" s="13">
        <f t="shared" ref="E372" si="627">C372*(1+D372)</f>
        <v>1</v>
      </c>
      <c r="F372" s="14" t="s">
        <v>3</v>
      </c>
      <c r="G372" s="67">
        <v>455.01</v>
      </c>
      <c r="H372" s="24">
        <f t="shared" ref="H372" si="628">G372*E372</f>
        <v>455.01</v>
      </c>
      <c r="I372" s="25">
        <f t="shared" ref="I372" si="629">L$5</f>
        <v>75</v>
      </c>
      <c r="J372" s="26">
        <v>1.4</v>
      </c>
      <c r="K372" s="24">
        <f t="shared" ref="K372" si="630">J372*I372</f>
        <v>105</v>
      </c>
      <c r="L372" s="20">
        <f t="shared" ref="L372" si="631">K372+H372</f>
        <v>560.01</v>
      </c>
    </row>
    <row r="373" spans="1:12" ht="16.2" thickBot="1" x14ac:dyDescent="0.35">
      <c r="A373" s="21"/>
      <c r="B373" s="30"/>
      <c r="C373" s="75"/>
      <c r="D373" s="12"/>
      <c r="E373" s="13"/>
      <c r="F373" s="14"/>
      <c r="G373" s="22"/>
      <c r="H373" s="22"/>
      <c r="I373" s="23"/>
      <c r="J373" s="24"/>
      <c r="K373" s="25"/>
      <c r="L373" s="51"/>
    </row>
    <row r="374" spans="1:12" ht="16.2" thickBot="1" x14ac:dyDescent="0.35">
      <c r="A374" s="105" t="s">
        <v>212</v>
      </c>
      <c r="B374" s="106"/>
      <c r="C374" s="75"/>
      <c r="D374" s="12"/>
      <c r="E374" s="13"/>
      <c r="F374" s="14"/>
      <c r="G374" s="22"/>
      <c r="H374" s="22"/>
      <c r="I374" s="23"/>
      <c r="J374" s="24"/>
      <c r="K374" s="25"/>
      <c r="L374" s="51"/>
    </row>
    <row r="375" spans="1:12" ht="28.8" x14ac:dyDescent="0.3">
      <c r="A375" s="21">
        <v>1</v>
      </c>
      <c r="B375" s="31" t="s">
        <v>211</v>
      </c>
      <c r="C375" s="75">
        <v>1</v>
      </c>
      <c r="D375" s="12">
        <v>0</v>
      </c>
      <c r="E375" s="13">
        <f t="shared" ref="E375" si="632">C375*(1+D375)</f>
        <v>1</v>
      </c>
      <c r="F375" s="14" t="s">
        <v>3</v>
      </c>
      <c r="G375" s="67">
        <v>211.48</v>
      </c>
      <c r="H375" s="24">
        <f t="shared" ref="H375" si="633">G375*E375</f>
        <v>211.48</v>
      </c>
      <c r="I375" s="25">
        <f t="shared" ref="I375" si="634">L$5</f>
        <v>75</v>
      </c>
      <c r="J375" s="26">
        <v>1.4</v>
      </c>
      <c r="K375" s="24">
        <f t="shared" ref="K375" si="635">J375*I375</f>
        <v>105</v>
      </c>
      <c r="L375" s="20">
        <f t="shared" ref="L375" si="636">K375+H375</f>
        <v>316.48</v>
      </c>
    </row>
    <row r="376" spans="1:12" ht="16.2" thickBot="1" x14ac:dyDescent="0.35">
      <c r="A376" s="21"/>
      <c r="B376" s="30"/>
      <c r="C376" s="75"/>
      <c r="D376" s="12"/>
      <c r="E376" s="13"/>
      <c r="F376" s="14"/>
      <c r="G376" s="22"/>
      <c r="H376" s="22"/>
      <c r="I376" s="23"/>
      <c r="J376" s="24"/>
      <c r="K376" s="25"/>
      <c r="L376" s="51"/>
    </row>
    <row r="377" spans="1:12" ht="16.2" thickBot="1" x14ac:dyDescent="0.35">
      <c r="A377" s="105" t="s">
        <v>214</v>
      </c>
      <c r="B377" s="106"/>
      <c r="C377" s="75"/>
      <c r="D377" s="12"/>
      <c r="E377" s="13"/>
      <c r="F377" s="14"/>
      <c r="G377" s="22"/>
      <c r="H377" s="22"/>
      <c r="I377" s="23"/>
      <c r="J377" s="24"/>
      <c r="K377" s="25"/>
      <c r="L377" s="51"/>
    </row>
    <row r="378" spans="1:12" ht="28.8" x14ac:dyDescent="0.3">
      <c r="A378" s="21">
        <v>1</v>
      </c>
      <c r="B378" s="27" t="s">
        <v>213</v>
      </c>
      <c r="C378" s="75">
        <v>1</v>
      </c>
      <c r="D378" s="12">
        <v>0</v>
      </c>
      <c r="E378" s="13">
        <f t="shared" ref="E378" si="637">C378*(1+D378)</f>
        <v>1</v>
      </c>
      <c r="F378" s="14" t="s">
        <v>3</v>
      </c>
      <c r="G378" s="67">
        <v>18.28</v>
      </c>
      <c r="H378" s="24">
        <f t="shared" ref="H378" si="638">G378*E378</f>
        <v>18.28</v>
      </c>
      <c r="I378" s="25">
        <f t="shared" ref="I378" si="639">L$5</f>
        <v>75</v>
      </c>
      <c r="J378" s="26">
        <v>0.75</v>
      </c>
      <c r="K378" s="24">
        <f t="shared" ref="K378" si="640">J378*I378</f>
        <v>56.25</v>
      </c>
      <c r="L378" s="20">
        <f t="shared" ref="L378" si="641">K378+H378</f>
        <v>74.53</v>
      </c>
    </row>
    <row r="379" spans="1:12" ht="16.2" thickBot="1" x14ac:dyDescent="0.35">
      <c r="A379" s="21"/>
      <c r="B379" s="27"/>
      <c r="C379" s="75"/>
      <c r="D379" s="12"/>
      <c r="E379" s="13"/>
      <c r="F379" s="14"/>
      <c r="G379" s="67"/>
      <c r="H379" s="24"/>
      <c r="I379" s="25"/>
      <c r="J379" s="26"/>
      <c r="K379" s="24"/>
      <c r="L379" s="20"/>
    </row>
    <row r="380" spans="1:12" ht="16.2" thickBot="1" x14ac:dyDescent="0.35">
      <c r="A380" s="105" t="s">
        <v>257</v>
      </c>
      <c r="B380" s="106"/>
      <c r="C380" s="75"/>
      <c r="D380" s="12"/>
      <c r="E380" s="13"/>
      <c r="F380" s="14"/>
      <c r="G380" s="22"/>
      <c r="H380" s="22"/>
      <c r="I380" s="23"/>
      <c r="J380" s="24"/>
      <c r="K380" s="25"/>
      <c r="L380" s="51"/>
    </row>
    <row r="381" spans="1:12" ht="28.8" x14ac:dyDescent="0.3">
      <c r="A381" s="21">
        <v>1</v>
      </c>
      <c r="B381" s="27" t="s">
        <v>258</v>
      </c>
      <c r="C381" s="75">
        <v>1</v>
      </c>
      <c r="D381" s="12">
        <v>0</v>
      </c>
      <c r="E381" s="13">
        <f t="shared" ref="E381" si="642">C381*(1+D381)</f>
        <v>1</v>
      </c>
      <c r="F381" s="14" t="s">
        <v>3</v>
      </c>
      <c r="G381" s="67">
        <v>899.41</v>
      </c>
      <c r="H381" s="24">
        <f t="shared" ref="H381" si="643">G381*E381</f>
        <v>899.41</v>
      </c>
      <c r="I381" s="25">
        <f t="shared" ref="I381" si="644">L$5</f>
        <v>75</v>
      </c>
      <c r="J381" s="26">
        <v>3</v>
      </c>
      <c r="K381" s="24">
        <f t="shared" ref="K381" si="645">J381*I381</f>
        <v>225</v>
      </c>
      <c r="L381" s="20">
        <f t="shared" ref="L381" si="646">K381+H381</f>
        <v>1124.4099999999999</v>
      </c>
    </row>
    <row r="382" spans="1:12" ht="28.8" x14ac:dyDescent="0.3">
      <c r="A382" s="21">
        <v>2</v>
      </c>
      <c r="B382" s="27" t="s">
        <v>259</v>
      </c>
      <c r="C382" s="75">
        <v>1</v>
      </c>
      <c r="D382" s="12">
        <v>0</v>
      </c>
      <c r="E382" s="13">
        <f t="shared" ref="E382:E383" si="647">C382*(1+D382)</f>
        <v>1</v>
      </c>
      <c r="F382" s="14" t="s">
        <v>3</v>
      </c>
      <c r="G382" s="67">
        <v>930</v>
      </c>
      <c r="H382" s="24">
        <f t="shared" ref="H382:H383" si="648">G382*E382</f>
        <v>930</v>
      </c>
      <c r="I382" s="25">
        <f t="shared" ref="I382:I383" si="649">L$5</f>
        <v>75</v>
      </c>
      <c r="J382" s="26">
        <v>3</v>
      </c>
      <c r="K382" s="24">
        <f t="shared" ref="K382:K383" si="650">J382*I382</f>
        <v>225</v>
      </c>
      <c r="L382" s="20">
        <f t="shared" ref="L382:L383" si="651">K382+H382</f>
        <v>1155</v>
      </c>
    </row>
    <row r="383" spans="1:12" ht="28.8" x14ac:dyDescent="0.3">
      <c r="A383" s="21">
        <v>3</v>
      </c>
      <c r="B383" s="27" t="s">
        <v>260</v>
      </c>
      <c r="C383" s="75">
        <v>1</v>
      </c>
      <c r="D383" s="12">
        <v>0</v>
      </c>
      <c r="E383" s="13">
        <f t="shared" si="647"/>
        <v>1</v>
      </c>
      <c r="F383" s="14" t="s">
        <v>3</v>
      </c>
      <c r="G383" s="67">
        <v>945.29</v>
      </c>
      <c r="H383" s="24">
        <f t="shared" si="648"/>
        <v>945.29</v>
      </c>
      <c r="I383" s="25">
        <f t="shared" si="649"/>
        <v>75</v>
      </c>
      <c r="J383" s="26">
        <v>3</v>
      </c>
      <c r="K383" s="24">
        <f t="shared" si="650"/>
        <v>225</v>
      </c>
      <c r="L383" s="20">
        <f t="shared" si="651"/>
        <v>1170.29</v>
      </c>
    </row>
    <row r="384" spans="1:12" ht="16.2" thickBot="1" x14ac:dyDescent="0.35">
      <c r="A384" s="21"/>
      <c r="B384" s="30"/>
      <c r="C384" s="75"/>
      <c r="D384" s="12"/>
      <c r="E384" s="13"/>
      <c r="F384" s="14"/>
      <c r="G384" s="22"/>
      <c r="H384" s="22"/>
      <c r="I384" s="23"/>
      <c r="J384" s="24"/>
      <c r="K384" s="25"/>
      <c r="L384" s="51"/>
    </row>
    <row r="385" spans="1:12" ht="16.2" thickBot="1" x14ac:dyDescent="0.35">
      <c r="A385" s="105" t="s">
        <v>215</v>
      </c>
      <c r="B385" s="106"/>
      <c r="C385" s="75"/>
      <c r="D385" s="12"/>
      <c r="E385" s="13"/>
      <c r="F385" s="14"/>
      <c r="G385" s="22"/>
      <c r="H385" s="22"/>
      <c r="I385" s="23"/>
      <c r="J385" s="24"/>
      <c r="K385" s="25"/>
      <c r="L385" s="51"/>
    </row>
    <row r="386" spans="1:12" ht="57.6" x14ac:dyDescent="0.3">
      <c r="A386" s="21">
        <v>1</v>
      </c>
      <c r="B386" s="27" t="s">
        <v>216</v>
      </c>
      <c r="C386" s="75">
        <v>1</v>
      </c>
      <c r="D386" s="12">
        <v>0</v>
      </c>
      <c r="E386" s="13">
        <f t="shared" ref="E386" si="652">C386*(1+D386)</f>
        <v>1</v>
      </c>
      <c r="F386" s="14" t="s">
        <v>3</v>
      </c>
      <c r="G386" s="67">
        <v>3463</v>
      </c>
      <c r="H386" s="24">
        <f t="shared" ref="H386" si="653">G386*E386</f>
        <v>3463</v>
      </c>
      <c r="I386" s="25">
        <f t="shared" ref="I386" si="654">L$5</f>
        <v>75</v>
      </c>
      <c r="J386" s="26">
        <v>3</v>
      </c>
      <c r="K386" s="24">
        <f t="shared" ref="K386" si="655">J386*I386</f>
        <v>225</v>
      </c>
      <c r="L386" s="20">
        <f t="shared" ref="L386" si="656">K386+H386</f>
        <v>3688</v>
      </c>
    </row>
    <row r="387" spans="1:12" ht="28.8" x14ac:dyDescent="0.3">
      <c r="A387" s="21">
        <v>2</v>
      </c>
      <c r="B387" s="27" t="s">
        <v>217</v>
      </c>
      <c r="C387" s="75">
        <v>1</v>
      </c>
      <c r="D387" s="12">
        <v>0</v>
      </c>
      <c r="E387" s="13">
        <f t="shared" ref="E387" si="657">C387*(1+D387)</f>
        <v>1</v>
      </c>
      <c r="F387" s="14" t="s">
        <v>3</v>
      </c>
      <c r="G387" s="67">
        <v>164.09</v>
      </c>
      <c r="H387" s="24">
        <f t="shared" ref="H387" si="658">G387*E387</f>
        <v>164.09</v>
      </c>
      <c r="I387" s="25">
        <f t="shared" ref="I387" si="659">L$5</f>
        <v>75</v>
      </c>
      <c r="J387" s="26">
        <v>1.25</v>
      </c>
      <c r="K387" s="24">
        <f t="shared" ref="K387" si="660">J387*I387</f>
        <v>93.75</v>
      </c>
      <c r="L387" s="20">
        <f t="shared" ref="L387" si="661">K387+H387</f>
        <v>257.84000000000003</v>
      </c>
    </row>
    <row r="388" spans="1:12" ht="16.2" thickBot="1" x14ac:dyDescent="0.35">
      <c r="A388" s="21"/>
      <c r="B388" s="30"/>
      <c r="C388" s="75"/>
      <c r="D388" s="12"/>
      <c r="E388" s="13"/>
      <c r="F388" s="14"/>
      <c r="G388" s="22"/>
      <c r="H388" s="22"/>
      <c r="I388" s="23"/>
      <c r="J388" s="24"/>
      <c r="K388" s="25"/>
      <c r="L388" s="51"/>
    </row>
    <row r="389" spans="1:12" ht="16.2" thickBot="1" x14ac:dyDescent="0.35">
      <c r="A389" s="105" t="s">
        <v>218</v>
      </c>
      <c r="B389" s="106"/>
      <c r="C389" s="75"/>
      <c r="D389" s="12"/>
      <c r="E389" s="13"/>
      <c r="F389" s="14"/>
      <c r="G389" s="22"/>
      <c r="H389" s="22"/>
      <c r="I389" s="23"/>
      <c r="J389" s="24"/>
      <c r="K389" s="25"/>
      <c r="L389" s="51"/>
    </row>
    <row r="390" spans="1:12" ht="115.2" x14ac:dyDescent="0.3">
      <c r="A390" s="21">
        <v>1</v>
      </c>
      <c r="B390" s="27" t="s">
        <v>219</v>
      </c>
      <c r="C390" s="75">
        <v>1</v>
      </c>
      <c r="D390" s="12">
        <v>0</v>
      </c>
      <c r="E390" s="13">
        <f t="shared" ref="E390" si="662">C390*(1+D390)</f>
        <v>1</v>
      </c>
      <c r="F390" s="14" t="s">
        <v>3</v>
      </c>
      <c r="G390" s="65">
        <v>6245.5</v>
      </c>
      <c r="H390" s="24">
        <f t="shared" ref="H390" si="663">G390*E390</f>
        <v>6245.5</v>
      </c>
      <c r="I390" s="25">
        <f t="shared" ref="I390" si="664">L$5</f>
        <v>75</v>
      </c>
      <c r="J390" s="26">
        <v>2.5</v>
      </c>
      <c r="K390" s="24">
        <f t="shared" ref="K390" si="665">J390*I390</f>
        <v>187.5</v>
      </c>
      <c r="L390" s="20">
        <f t="shared" ref="L390" si="666">K390+H390</f>
        <v>6433</v>
      </c>
    </row>
    <row r="391" spans="1:12" ht="28.8" x14ac:dyDescent="0.3">
      <c r="A391" s="21">
        <v>2</v>
      </c>
      <c r="B391" s="27" t="s">
        <v>220</v>
      </c>
      <c r="C391" s="75">
        <v>1</v>
      </c>
      <c r="D391" s="12">
        <v>0</v>
      </c>
      <c r="E391" s="13">
        <f t="shared" ref="E391" si="667">C391*(1+D391)</f>
        <v>1</v>
      </c>
      <c r="F391" s="14" t="s">
        <v>3</v>
      </c>
      <c r="G391" s="65">
        <v>136.22999999999999</v>
      </c>
      <c r="H391" s="24">
        <f t="shared" ref="H391" si="668">G391*E391</f>
        <v>136.22999999999999</v>
      </c>
      <c r="I391" s="25">
        <f t="shared" ref="I391" si="669">L$5</f>
        <v>75</v>
      </c>
      <c r="J391" s="26">
        <v>0.7</v>
      </c>
      <c r="K391" s="24">
        <f t="shared" ref="K391" si="670">J391*I391</f>
        <v>52.5</v>
      </c>
      <c r="L391" s="20">
        <f t="shared" ref="L391" si="671">K391+H391</f>
        <v>188.73</v>
      </c>
    </row>
    <row r="392" spans="1:12" ht="16.2" thickBot="1" x14ac:dyDescent="0.35">
      <c r="A392" s="21"/>
      <c r="B392" s="27"/>
      <c r="C392" s="75"/>
      <c r="D392" s="12"/>
      <c r="E392" s="13"/>
      <c r="F392" s="14"/>
      <c r="G392" s="65"/>
      <c r="H392" s="24"/>
      <c r="I392" s="25"/>
      <c r="J392" s="26"/>
      <c r="K392" s="24"/>
      <c r="L392" s="20"/>
    </row>
    <row r="393" spans="1:12" ht="16.2" thickBot="1" x14ac:dyDescent="0.35">
      <c r="A393" s="105" t="s">
        <v>301</v>
      </c>
      <c r="B393" s="106"/>
      <c r="C393" s="75"/>
      <c r="D393" s="12"/>
      <c r="E393" s="13"/>
      <c r="F393" s="13"/>
      <c r="G393" s="65"/>
      <c r="H393" s="24"/>
      <c r="I393" s="25"/>
      <c r="J393" s="26"/>
      <c r="K393" s="24"/>
      <c r="L393" s="20"/>
    </row>
    <row r="394" spans="1:12" x14ac:dyDescent="0.3">
      <c r="A394" s="21">
        <v>1</v>
      </c>
      <c r="B394" s="28" t="s">
        <v>302</v>
      </c>
      <c r="C394" s="75">
        <v>5</v>
      </c>
      <c r="D394" s="12">
        <v>0</v>
      </c>
      <c r="E394" s="13">
        <f t="shared" ref="E394" si="672">C394*(1+D394)</f>
        <v>5</v>
      </c>
      <c r="F394" s="13" t="s">
        <v>3</v>
      </c>
      <c r="G394" s="65">
        <v>221.11</v>
      </c>
      <c r="H394" s="24">
        <f t="shared" ref="H394" si="673">G394*E394</f>
        <v>1105.5500000000002</v>
      </c>
      <c r="I394" s="25">
        <f t="shared" ref="I394" si="674">L$5</f>
        <v>75</v>
      </c>
      <c r="J394" s="26">
        <v>4.25</v>
      </c>
      <c r="K394" s="24">
        <f t="shared" ref="K394" si="675">J394*I394</f>
        <v>318.75</v>
      </c>
      <c r="L394" s="20">
        <f t="shared" ref="L394" si="676">K394+H394</f>
        <v>1424.3000000000002</v>
      </c>
    </row>
    <row r="395" spans="1:12" ht="16.2" thickBot="1" x14ac:dyDescent="0.35">
      <c r="A395" s="21"/>
      <c r="B395" s="27"/>
      <c r="C395" s="75"/>
      <c r="D395" s="12"/>
      <c r="E395" s="13"/>
      <c r="F395" s="14"/>
      <c r="G395" s="65"/>
      <c r="H395" s="24"/>
      <c r="I395" s="25"/>
      <c r="J395" s="26"/>
      <c r="K395" s="24"/>
      <c r="L395" s="20"/>
    </row>
    <row r="396" spans="1:12" ht="16.2" thickBot="1" x14ac:dyDescent="0.35">
      <c r="A396" s="105" t="s">
        <v>298</v>
      </c>
      <c r="B396" s="106"/>
      <c r="C396" s="75"/>
      <c r="D396" s="12"/>
      <c r="E396" s="13"/>
      <c r="F396" s="13"/>
      <c r="G396" s="65"/>
      <c r="H396" s="24"/>
      <c r="I396" s="25"/>
      <c r="J396" s="26"/>
      <c r="K396" s="24"/>
      <c r="L396" s="20"/>
    </row>
    <row r="397" spans="1:12" x14ac:dyDescent="0.3">
      <c r="A397" s="21">
        <v>1</v>
      </c>
      <c r="B397" s="27" t="s">
        <v>299</v>
      </c>
      <c r="C397" s="75">
        <v>195</v>
      </c>
      <c r="D397" s="12">
        <v>0</v>
      </c>
      <c r="E397" s="13">
        <f t="shared" ref="E397:E398" si="677">C397*(1+D397)</f>
        <v>195</v>
      </c>
      <c r="F397" s="13" t="s">
        <v>3</v>
      </c>
      <c r="G397" s="65">
        <v>44.12</v>
      </c>
      <c r="H397" s="24">
        <f t="shared" ref="H397:H398" si="678">G397*E397</f>
        <v>8603.4</v>
      </c>
      <c r="I397" s="25">
        <f t="shared" ref="I397:I398" si="679">L$5</f>
        <v>75</v>
      </c>
      <c r="J397" s="26">
        <v>78</v>
      </c>
      <c r="K397" s="24">
        <f t="shared" ref="K397:K398" si="680">J397*I397</f>
        <v>5850</v>
      </c>
      <c r="L397" s="20">
        <f t="shared" ref="L397:L398" si="681">K397+H397</f>
        <v>14453.4</v>
      </c>
    </row>
    <row r="398" spans="1:12" x14ac:dyDescent="0.3">
      <c r="A398" s="21">
        <v>2</v>
      </c>
      <c r="B398" s="27" t="s">
        <v>300</v>
      </c>
      <c r="C398" s="75">
        <v>32</v>
      </c>
      <c r="D398" s="12">
        <v>0</v>
      </c>
      <c r="E398" s="13">
        <f t="shared" si="677"/>
        <v>32</v>
      </c>
      <c r="F398" s="13" t="s">
        <v>3</v>
      </c>
      <c r="G398" s="65">
        <v>47.06</v>
      </c>
      <c r="H398" s="24">
        <f t="shared" si="678"/>
        <v>1505.92</v>
      </c>
      <c r="I398" s="25">
        <f t="shared" si="679"/>
        <v>75</v>
      </c>
      <c r="J398" s="26">
        <v>12.8</v>
      </c>
      <c r="K398" s="24">
        <f t="shared" si="680"/>
        <v>960</v>
      </c>
      <c r="L398" s="20">
        <f t="shared" si="681"/>
        <v>2465.92</v>
      </c>
    </row>
    <row r="399" spans="1:12" ht="16.2" thickBot="1" x14ac:dyDescent="0.35">
      <c r="A399" s="21"/>
      <c r="B399" s="30"/>
      <c r="C399" s="75"/>
      <c r="D399" s="12"/>
      <c r="E399" s="13"/>
      <c r="F399" s="14"/>
      <c r="G399" s="22"/>
      <c r="H399" s="22"/>
      <c r="I399" s="23"/>
      <c r="J399" s="24"/>
      <c r="K399" s="25"/>
      <c r="L399" s="51"/>
    </row>
    <row r="400" spans="1:12" ht="16.2" thickBot="1" x14ac:dyDescent="0.35">
      <c r="A400" s="105" t="s">
        <v>263</v>
      </c>
      <c r="B400" s="106"/>
      <c r="C400" s="75"/>
      <c r="D400" s="12"/>
      <c r="E400" s="13"/>
      <c r="F400" s="14"/>
      <c r="G400" s="66"/>
      <c r="H400" s="24"/>
      <c r="I400" s="25"/>
      <c r="J400" s="26"/>
      <c r="K400" s="24"/>
      <c r="L400" s="20"/>
    </row>
    <row r="401" spans="1:12" ht="43.2" x14ac:dyDescent="0.3">
      <c r="A401" s="21">
        <v>1</v>
      </c>
      <c r="B401" s="28" t="s">
        <v>264</v>
      </c>
      <c r="C401" s="75">
        <v>10</v>
      </c>
      <c r="D401" s="12">
        <v>0</v>
      </c>
      <c r="E401" s="13">
        <f t="shared" ref="E401:E403" si="682">C401*(1+D401)</f>
        <v>10</v>
      </c>
      <c r="F401" s="14" t="s">
        <v>3</v>
      </c>
      <c r="G401" s="66"/>
      <c r="H401" s="24"/>
      <c r="I401" s="25"/>
      <c r="J401" s="26"/>
      <c r="K401" s="24"/>
      <c r="L401" s="20"/>
    </row>
    <row r="402" spans="1:12" x14ac:dyDescent="0.3">
      <c r="A402" s="21">
        <v>2</v>
      </c>
      <c r="B402" s="28" t="s">
        <v>265</v>
      </c>
      <c r="C402" s="75">
        <v>1</v>
      </c>
      <c r="D402" s="12">
        <v>0</v>
      </c>
      <c r="E402" s="13">
        <f t="shared" si="682"/>
        <v>1</v>
      </c>
      <c r="F402" s="14" t="s">
        <v>3</v>
      </c>
      <c r="G402" s="66"/>
      <c r="H402" s="24"/>
      <c r="I402" s="25"/>
      <c r="J402" s="26"/>
      <c r="K402" s="24"/>
      <c r="L402" s="20"/>
    </row>
    <row r="403" spans="1:12" x14ac:dyDescent="0.3">
      <c r="A403" s="21">
        <v>3</v>
      </c>
      <c r="B403" s="28" t="s">
        <v>266</v>
      </c>
      <c r="C403" s="75">
        <v>56</v>
      </c>
      <c r="D403" s="12">
        <v>0</v>
      </c>
      <c r="E403" s="13">
        <f t="shared" si="682"/>
        <v>56</v>
      </c>
      <c r="F403" s="14" t="s">
        <v>3</v>
      </c>
      <c r="G403" s="66"/>
      <c r="H403" s="24"/>
      <c r="I403" s="25"/>
      <c r="J403" s="26"/>
      <c r="K403" s="24"/>
      <c r="L403" s="20"/>
    </row>
    <row r="404" spans="1:12" ht="15.75" customHeight="1" thickBot="1" x14ac:dyDescent="0.35">
      <c r="A404" s="21"/>
      <c r="B404" s="15"/>
      <c r="C404" s="75"/>
      <c r="D404" s="12"/>
      <c r="E404" s="13"/>
      <c r="F404" s="14"/>
      <c r="G404" s="22"/>
      <c r="H404" s="22"/>
      <c r="I404" s="23"/>
      <c r="J404" s="24"/>
      <c r="K404" s="25"/>
      <c r="L404" s="51"/>
    </row>
    <row r="405" spans="1:12" ht="15.75" customHeight="1" thickBot="1" x14ac:dyDescent="0.35">
      <c r="A405" s="105" t="s">
        <v>132</v>
      </c>
      <c r="B405" s="106"/>
      <c r="C405" s="75"/>
      <c r="D405" s="12"/>
      <c r="E405" s="13"/>
      <c r="F405" s="14"/>
      <c r="G405" s="22"/>
      <c r="H405" s="22"/>
      <c r="I405" s="23"/>
      <c r="J405" s="24"/>
      <c r="K405" s="25"/>
      <c r="L405" s="51"/>
    </row>
    <row r="406" spans="1:12" ht="15.75" customHeight="1" x14ac:dyDescent="0.3">
      <c r="A406" s="21">
        <v>1</v>
      </c>
      <c r="B406" s="15" t="s">
        <v>133</v>
      </c>
      <c r="C406" s="75">
        <v>1</v>
      </c>
      <c r="D406" s="12">
        <v>0</v>
      </c>
      <c r="E406" s="13">
        <f t="shared" ref="E406" si="683">C406*(1+D406)</f>
        <v>1</v>
      </c>
      <c r="F406" s="14" t="s">
        <v>3</v>
      </c>
      <c r="G406" s="22"/>
      <c r="H406" s="69">
        <f t="shared" ref="H406" si="684">G406*E406</f>
        <v>0</v>
      </c>
      <c r="I406" s="69">
        <f t="shared" ref="I406" si="685">L$5</f>
        <v>75</v>
      </c>
      <c r="J406" s="26">
        <v>7.4</v>
      </c>
      <c r="K406" s="69">
        <f t="shared" ref="K406" si="686">J406*I406</f>
        <v>555</v>
      </c>
      <c r="L406" s="70">
        <f t="shared" ref="L406" si="687">K406+H406</f>
        <v>555</v>
      </c>
    </row>
    <row r="407" spans="1:12" ht="15.75" customHeight="1" x14ac:dyDescent="0.3">
      <c r="A407" s="21">
        <v>2</v>
      </c>
      <c r="B407" s="15" t="s">
        <v>134</v>
      </c>
      <c r="C407" s="75">
        <v>2</v>
      </c>
      <c r="D407" s="12">
        <v>0</v>
      </c>
      <c r="E407" s="13">
        <f t="shared" ref="E407:E424" si="688">C407*(1+D407)</f>
        <v>2</v>
      </c>
      <c r="F407" s="14" t="s">
        <v>3</v>
      </c>
      <c r="G407" s="22"/>
      <c r="H407" s="69">
        <f t="shared" ref="H407:H424" si="689">G407*E407</f>
        <v>0</v>
      </c>
      <c r="I407" s="69">
        <f t="shared" ref="I407:I424" si="690">L$5</f>
        <v>75</v>
      </c>
      <c r="J407" s="26">
        <v>14.8</v>
      </c>
      <c r="K407" s="69">
        <f t="shared" ref="K407:K424" si="691">J407*I407</f>
        <v>1110</v>
      </c>
      <c r="L407" s="70">
        <f t="shared" ref="L407:L424" si="692">K407+H407</f>
        <v>1110</v>
      </c>
    </row>
    <row r="408" spans="1:12" ht="15.75" customHeight="1" x14ac:dyDescent="0.3">
      <c r="A408" s="21">
        <v>3</v>
      </c>
      <c r="B408" s="15" t="s">
        <v>135</v>
      </c>
      <c r="C408" s="75">
        <v>2</v>
      </c>
      <c r="D408" s="12">
        <v>0</v>
      </c>
      <c r="E408" s="13">
        <f t="shared" si="688"/>
        <v>2</v>
      </c>
      <c r="F408" s="14" t="s">
        <v>3</v>
      </c>
      <c r="G408" s="22"/>
      <c r="H408" s="69">
        <f t="shared" si="689"/>
        <v>0</v>
      </c>
      <c r="I408" s="69">
        <f t="shared" si="690"/>
        <v>75</v>
      </c>
      <c r="J408" s="26">
        <v>14.8</v>
      </c>
      <c r="K408" s="69">
        <f t="shared" si="691"/>
        <v>1110</v>
      </c>
      <c r="L408" s="70">
        <f t="shared" si="692"/>
        <v>1110</v>
      </c>
    </row>
    <row r="409" spans="1:12" ht="15.75" customHeight="1" x14ac:dyDescent="0.3">
      <c r="A409" s="21">
        <v>4</v>
      </c>
      <c r="B409" s="15" t="s">
        <v>136</v>
      </c>
      <c r="C409" s="75">
        <v>1</v>
      </c>
      <c r="D409" s="12">
        <v>0</v>
      </c>
      <c r="E409" s="13">
        <f t="shared" si="688"/>
        <v>1</v>
      </c>
      <c r="F409" s="14" t="s">
        <v>3</v>
      </c>
      <c r="G409" s="22"/>
      <c r="H409" s="69">
        <f t="shared" si="689"/>
        <v>0</v>
      </c>
      <c r="I409" s="69">
        <f t="shared" si="690"/>
        <v>75</v>
      </c>
      <c r="J409" s="26">
        <v>7.4</v>
      </c>
      <c r="K409" s="69">
        <f t="shared" si="691"/>
        <v>555</v>
      </c>
      <c r="L409" s="70">
        <f t="shared" si="692"/>
        <v>555</v>
      </c>
    </row>
    <row r="410" spans="1:12" ht="15.75" customHeight="1" x14ac:dyDescent="0.3">
      <c r="A410" s="21">
        <v>5</v>
      </c>
      <c r="B410" s="15" t="s">
        <v>137</v>
      </c>
      <c r="C410" s="75">
        <v>1</v>
      </c>
      <c r="D410" s="12">
        <v>0</v>
      </c>
      <c r="E410" s="13">
        <f t="shared" si="688"/>
        <v>1</v>
      </c>
      <c r="F410" s="14" t="s">
        <v>3</v>
      </c>
      <c r="G410" s="22"/>
      <c r="H410" s="69">
        <f t="shared" si="689"/>
        <v>0</v>
      </c>
      <c r="I410" s="69">
        <f t="shared" si="690"/>
        <v>75</v>
      </c>
      <c r="J410" s="26">
        <v>7.4</v>
      </c>
      <c r="K410" s="69">
        <f t="shared" si="691"/>
        <v>555</v>
      </c>
      <c r="L410" s="70">
        <f t="shared" si="692"/>
        <v>555</v>
      </c>
    </row>
    <row r="411" spans="1:12" ht="15.75" customHeight="1" x14ac:dyDescent="0.3">
      <c r="A411" s="21">
        <v>6</v>
      </c>
      <c r="B411" s="15" t="s">
        <v>138</v>
      </c>
      <c r="C411" s="75">
        <v>1</v>
      </c>
      <c r="D411" s="12">
        <v>0</v>
      </c>
      <c r="E411" s="13">
        <f t="shared" si="688"/>
        <v>1</v>
      </c>
      <c r="F411" s="14" t="s">
        <v>3</v>
      </c>
      <c r="G411" s="22"/>
      <c r="H411" s="69">
        <f t="shared" si="689"/>
        <v>0</v>
      </c>
      <c r="I411" s="69">
        <f t="shared" si="690"/>
        <v>75</v>
      </c>
      <c r="J411" s="26">
        <v>7.4</v>
      </c>
      <c r="K411" s="69">
        <f t="shared" si="691"/>
        <v>555</v>
      </c>
      <c r="L411" s="70">
        <f t="shared" si="692"/>
        <v>555</v>
      </c>
    </row>
    <row r="412" spans="1:12" ht="15.75" customHeight="1" x14ac:dyDescent="0.3">
      <c r="A412" s="21">
        <v>7</v>
      </c>
      <c r="B412" s="15" t="s">
        <v>139</v>
      </c>
      <c r="C412" s="75">
        <v>2</v>
      </c>
      <c r="D412" s="12">
        <v>0</v>
      </c>
      <c r="E412" s="13">
        <f t="shared" si="688"/>
        <v>2</v>
      </c>
      <c r="F412" s="14" t="s">
        <v>3</v>
      </c>
      <c r="G412" s="22"/>
      <c r="H412" s="69">
        <f t="shared" si="689"/>
        <v>0</v>
      </c>
      <c r="I412" s="69">
        <f t="shared" si="690"/>
        <v>75</v>
      </c>
      <c r="J412" s="26">
        <v>14.8</v>
      </c>
      <c r="K412" s="69">
        <f t="shared" si="691"/>
        <v>1110</v>
      </c>
      <c r="L412" s="70">
        <f t="shared" si="692"/>
        <v>1110</v>
      </c>
    </row>
    <row r="413" spans="1:12" ht="15.75" customHeight="1" x14ac:dyDescent="0.3">
      <c r="A413" s="21">
        <v>8</v>
      </c>
      <c r="B413" s="15" t="s">
        <v>140</v>
      </c>
      <c r="C413" s="75">
        <v>1</v>
      </c>
      <c r="D413" s="12">
        <v>0</v>
      </c>
      <c r="E413" s="13">
        <f t="shared" si="688"/>
        <v>1</v>
      </c>
      <c r="F413" s="14" t="s">
        <v>3</v>
      </c>
      <c r="G413" s="22"/>
      <c r="H413" s="69">
        <f t="shared" si="689"/>
        <v>0</v>
      </c>
      <c r="I413" s="69">
        <f t="shared" si="690"/>
        <v>75</v>
      </c>
      <c r="J413" s="26">
        <v>7.4</v>
      </c>
      <c r="K413" s="69">
        <f t="shared" si="691"/>
        <v>555</v>
      </c>
      <c r="L413" s="70">
        <f t="shared" si="692"/>
        <v>555</v>
      </c>
    </row>
    <row r="414" spans="1:12" ht="15.75" customHeight="1" x14ac:dyDescent="0.3">
      <c r="A414" s="21">
        <v>9</v>
      </c>
      <c r="B414" s="15" t="s">
        <v>141</v>
      </c>
      <c r="C414" s="75">
        <v>1</v>
      </c>
      <c r="D414" s="12">
        <v>0</v>
      </c>
      <c r="E414" s="13">
        <f t="shared" si="688"/>
        <v>1</v>
      </c>
      <c r="F414" s="14" t="s">
        <v>3</v>
      </c>
      <c r="G414" s="22"/>
      <c r="H414" s="69">
        <f t="shared" si="689"/>
        <v>0</v>
      </c>
      <c r="I414" s="69">
        <f t="shared" si="690"/>
        <v>75</v>
      </c>
      <c r="J414" s="26">
        <v>7.4</v>
      </c>
      <c r="K414" s="69">
        <f t="shared" si="691"/>
        <v>555</v>
      </c>
      <c r="L414" s="70">
        <f t="shared" si="692"/>
        <v>555</v>
      </c>
    </row>
    <row r="415" spans="1:12" ht="15.75" customHeight="1" x14ac:dyDescent="0.3">
      <c r="A415" s="21">
        <v>10</v>
      </c>
      <c r="B415" s="15" t="s">
        <v>142</v>
      </c>
      <c r="C415" s="75">
        <v>2</v>
      </c>
      <c r="D415" s="12">
        <v>0</v>
      </c>
      <c r="E415" s="13">
        <f t="shared" si="688"/>
        <v>2</v>
      </c>
      <c r="F415" s="14" t="s">
        <v>3</v>
      </c>
      <c r="G415" s="22"/>
      <c r="H415" s="69">
        <f t="shared" si="689"/>
        <v>0</v>
      </c>
      <c r="I415" s="69">
        <f t="shared" si="690"/>
        <v>75</v>
      </c>
      <c r="J415" s="26">
        <v>14.8</v>
      </c>
      <c r="K415" s="69">
        <f t="shared" si="691"/>
        <v>1110</v>
      </c>
      <c r="L415" s="70">
        <f t="shared" si="692"/>
        <v>1110</v>
      </c>
    </row>
    <row r="416" spans="1:12" ht="15.75" customHeight="1" x14ac:dyDescent="0.3">
      <c r="A416" s="21">
        <v>11</v>
      </c>
      <c r="B416" s="15" t="s">
        <v>143</v>
      </c>
      <c r="C416" s="75">
        <v>1</v>
      </c>
      <c r="D416" s="12">
        <v>0</v>
      </c>
      <c r="E416" s="13">
        <f t="shared" si="688"/>
        <v>1</v>
      </c>
      <c r="F416" s="14" t="s">
        <v>3</v>
      </c>
      <c r="G416" s="22"/>
      <c r="H416" s="69">
        <f t="shared" si="689"/>
        <v>0</v>
      </c>
      <c r="I416" s="69">
        <f t="shared" si="690"/>
        <v>75</v>
      </c>
      <c r="J416" s="26">
        <v>7.4</v>
      </c>
      <c r="K416" s="69">
        <f t="shared" si="691"/>
        <v>555</v>
      </c>
      <c r="L416" s="70">
        <f t="shared" si="692"/>
        <v>555</v>
      </c>
    </row>
    <row r="417" spans="1:12" ht="15.75" customHeight="1" x14ac:dyDescent="0.3">
      <c r="A417" s="21">
        <v>12</v>
      </c>
      <c r="B417" s="15" t="s">
        <v>144</v>
      </c>
      <c r="C417" s="75">
        <v>1</v>
      </c>
      <c r="D417" s="12">
        <v>0</v>
      </c>
      <c r="E417" s="13">
        <f t="shared" si="688"/>
        <v>1</v>
      </c>
      <c r="F417" s="14" t="s">
        <v>3</v>
      </c>
      <c r="G417" s="22"/>
      <c r="H417" s="69">
        <f t="shared" si="689"/>
        <v>0</v>
      </c>
      <c r="I417" s="69">
        <f t="shared" si="690"/>
        <v>75</v>
      </c>
      <c r="J417" s="26">
        <v>7.4</v>
      </c>
      <c r="K417" s="69">
        <f t="shared" si="691"/>
        <v>555</v>
      </c>
      <c r="L417" s="70">
        <f t="shared" si="692"/>
        <v>555</v>
      </c>
    </row>
    <row r="418" spans="1:12" ht="15.75" customHeight="1" x14ac:dyDescent="0.3">
      <c r="A418" s="21">
        <v>13</v>
      </c>
      <c r="B418" s="15" t="s">
        <v>145</v>
      </c>
      <c r="C418" s="75">
        <v>1</v>
      </c>
      <c r="D418" s="12">
        <v>0</v>
      </c>
      <c r="E418" s="13">
        <f t="shared" si="688"/>
        <v>1</v>
      </c>
      <c r="F418" s="14" t="s">
        <v>3</v>
      </c>
      <c r="G418" s="22"/>
      <c r="H418" s="69">
        <f t="shared" si="689"/>
        <v>0</v>
      </c>
      <c r="I418" s="69">
        <f t="shared" si="690"/>
        <v>75</v>
      </c>
      <c r="J418" s="26">
        <v>7.4</v>
      </c>
      <c r="K418" s="69">
        <f t="shared" si="691"/>
        <v>555</v>
      </c>
      <c r="L418" s="70">
        <f t="shared" si="692"/>
        <v>555</v>
      </c>
    </row>
    <row r="419" spans="1:12" ht="15.75" customHeight="1" x14ac:dyDescent="0.3">
      <c r="A419" s="21">
        <v>14</v>
      </c>
      <c r="B419" s="15" t="s">
        <v>146</v>
      </c>
      <c r="C419" s="75">
        <v>1</v>
      </c>
      <c r="D419" s="12">
        <v>0</v>
      </c>
      <c r="E419" s="13">
        <f t="shared" si="688"/>
        <v>1</v>
      </c>
      <c r="F419" s="14" t="s">
        <v>3</v>
      </c>
      <c r="G419" s="22"/>
      <c r="H419" s="69">
        <f t="shared" si="689"/>
        <v>0</v>
      </c>
      <c r="I419" s="69">
        <f t="shared" si="690"/>
        <v>75</v>
      </c>
      <c r="J419" s="26">
        <v>7.4</v>
      </c>
      <c r="K419" s="69">
        <f t="shared" si="691"/>
        <v>555</v>
      </c>
      <c r="L419" s="70">
        <f t="shared" si="692"/>
        <v>555</v>
      </c>
    </row>
    <row r="420" spans="1:12" ht="15.75" customHeight="1" x14ac:dyDescent="0.3">
      <c r="A420" s="21">
        <v>15</v>
      </c>
      <c r="B420" s="15" t="s">
        <v>147</v>
      </c>
      <c r="C420" s="75">
        <v>3</v>
      </c>
      <c r="D420" s="12">
        <v>0</v>
      </c>
      <c r="E420" s="13">
        <f t="shared" si="688"/>
        <v>3</v>
      </c>
      <c r="F420" s="14" t="s">
        <v>3</v>
      </c>
      <c r="G420" s="22"/>
      <c r="H420" s="69">
        <f t="shared" si="689"/>
        <v>0</v>
      </c>
      <c r="I420" s="69">
        <f t="shared" si="690"/>
        <v>75</v>
      </c>
      <c r="J420" s="26">
        <v>22.200000000000003</v>
      </c>
      <c r="K420" s="69">
        <f t="shared" si="691"/>
        <v>1665.0000000000002</v>
      </c>
      <c r="L420" s="70">
        <f t="shared" si="692"/>
        <v>1665.0000000000002</v>
      </c>
    </row>
    <row r="421" spans="1:12" ht="15.75" customHeight="1" x14ac:dyDescent="0.3">
      <c r="A421" s="21">
        <v>16</v>
      </c>
      <c r="B421" s="15" t="s">
        <v>148</v>
      </c>
      <c r="C421" s="75">
        <v>1</v>
      </c>
      <c r="D421" s="12">
        <v>0</v>
      </c>
      <c r="E421" s="13">
        <f t="shared" si="688"/>
        <v>1</v>
      </c>
      <c r="F421" s="14" t="s">
        <v>3</v>
      </c>
      <c r="G421" s="22"/>
      <c r="H421" s="69">
        <f t="shared" si="689"/>
        <v>0</v>
      </c>
      <c r="I421" s="69">
        <f t="shared" si="690"/>
        <v>75</v>
      </c>
      <c r="J421" s="26">
        <v>7.4</v>
      </c>
      <c r="K421" s="69">
        <f t="shared" si="691"/>
        <v>555</v>
      </c>
      <c r="L421" s="70">
        <f t="shared" si="692"/>
        <v>555</v>
      </c>
    </row>
    <row r="422" spans="1:12" ht="15.75" customHeight="1" x14ac:dyDescent="0.3">
      <c r="A422" s="21">
        <v>17</v>
      </c>
      <c r="B422" s="15" t="s">
        <v>149</v>
      </c>
      <c r="C422" s="75">
        <v>1</v>
      </c>
      <c r="D422" s="12">
        <v>0</v>
      </c>
      <c r="E422" s="13">
        <f t="shared" si="688"/>
        <v>1</v>
      </c>
      <c r="F422" s="14" t="s">
        <v>3</v>
      </c>
      <c r="G422" s="22"/>
      <c r="H422" s="69">
        <f t="shared" si="689"/>
        <v>0</v>
      </c>
      <c r="I422" s="69">
        <f t="shared" si="690"/>
        <v>75</v>
      </c>
      <c r="J422" s="26">
        <v>7.4</v>
      </c>
      <c r="K422" s="69">
        <f t="shared" si="691"/>
        <v>555</v>
      </c>
      <c r="L422" s="70">
        <f t="shared" si="692"/>
        <v>555</v>
      </c>
    </row>
    <row r="423" spans="1:12" ht="15.75" customHeight="1" x14ac:dyDescent="0.3">
      <c r="A423" s="21">
        <v>18</v>
      </c>
      <c r="B423" s="15" t="s">
        <v>150</v>
      </c>
      <c r="C423" s="75">
        <v>1</v>
      </c>
      <c r="D423" s="12">
        <v>0</v>
      </c>
      <c r="E423" s="13">
        <f t="shared" si="688"/>
        <v>1</v>
      </c>
      <c r="F423" s="14" t="s">
        <v>3</v>
      </c>
      <c r="G423" s="22"/>
      <c r="H423" s="69">
        <f t="shared" si="689"/>
        <v>0</v>
      </c>
      <c r="I423" s="69">
        <f t="shared" si="690"/>
        <v>75</v>
      </c>
      <c r="J423" s="26">
        <v>7.4</v>
      </c>
      <c r="K423" s="69">
        <f t="shared" si="691"/>
        <v>555</v>
      </c>
      <c r="L423" s="70">
        <f t="shared" si="692"/>
        <v>555</v>
      </c>
    </row>
    <row r="424" spans="1:12" ht="15.75" customHeight="1" x14ac:dyDescent="0.3">
      <c r="A424" s="21">
        <v>19</v>
      </c>
      <c r="B424" s="15" t="s">
        <v>151</v>
      </c>
      <c r="C424" s="75">
        <v>2</v>
      </c>
      <c r="D424" s="12">
        <v>0</v>
      </c>
      <c r="E424" s="13">
        <f t="shared" si="688"/>
        <v>2</v>
      </c>
      <c r="F424" s="14" t="s">
        <v>3</v>
      </c>
      <c r="G424" s="22"/>
      <c r="H424" s="69">
        <f t="shared" si="689"/>
        <v>0</v>
      </c>
      <c r="I424" s="69">
        <f t="shared" si="690"/>
        <v>75</v>
      </c>
      <c r="J424" s="26">
        <v>14.8</v>
      </c>
      <c r="K424" s="69">
        <f t="shared" si="691"/>
        <v>1110</v>
      </c>
      <c r="L424" s="70">
        <f t="shared" si="692"/>
        <v>1110</v>
      </c>
    </row>
    <row r="425" spans="1:12" ht="15.75" customHeight="1" thickBot="1" x14ac:dyDescent="0.35">
      <c r="A425" s="21"/>
      <c r="B425" s="15"/>
      <c r="C425" s="75"/>
      <c r="D425" s="12"/>
      <c r="E425" s="13"/>
      <c r="F425" s="14"/>
      <c r="G425" s="22"/>
      <c r="H425" s="22"/>
      <c r="I425" s="23"/>
      <c r="J425" s="24"/>
      <c r="K425" s="25"/>
      <c r="L425" s="51"/>
    </row>
    <row r="426" spans="1:12" ht="15.75" customHeight="1" thickBot="1" x14ac:dyDescent="0.35">
      <c r="A426" s="105" t="s">
        <v>68</v>
      </c>
      <c r="B426" s="106"/>
      <c r="C426" s="75"/>
      <c r="D426" s="12"/>
      <c r="E426" s="13"/>
      <c r="F426" s="14"/>
      <c r="G426" s="22"/>
      <c r="H426" s="22"/>
      <c r="I426" s="23"/>
      <c r="J426" s="24"/>
      <c r="K426" s="25"/>
      <c r="L426" s="51"/>
    </row>
    <row r="427" spans="1:12" ht="57.6" x14ac:dyDescent="0.3">
      <c r="A427" s="21">
        <v>1</v>
      </c>
      <c r="B427" s="28" t="s">
        <v>232</v>
      </c>
      <c r="C427" s="75">
        <v>935</v>
      </c>
      <c r="D427" s="12">
        <v>0</v>
      </c>
      <c r="E427" s="13">
        <f t="shared" ref="E427:E428" si="693">C427*(1+D427)</f>
        <v>935</v>
      </c>
      <c r="F427" s="14" t="s">
        <v>3</v>
      </c>
      <c r="G427" s="68">
        <v>49.25</v>
      </c>
      <c r="H427" s="69">
        <f t="shared" ref="H427" si="694">G427*E427</f>
        <v>46048.75</v>
      </c>
      <c r="I427" s="69">
        <f t="shared" ref="I427" si="695">L$5</f>
        <v>75</v>
      </c>
      <c r="J427" s="26">
        <v>374</v>
      </c>
      <c r="K427" s="69">
        <f t="shared" ref="K427" si="696">J427*I427</f>
        <v>28050</v>
      </c>
      <c r="L427" s="70">
        <f t="shared" ref="L427" si="697">K427+H427</f>
        <v>74098.75</v>
      </c>
    </row>
    <row r="428" spans="1:12" ht="57.6" x14ac:dyDescent="0.3">
      <c r="A428" s="21">
        <v>2</v>
      </c>
      <c r="B428" s="28" t="s">
        <v>233</v>
      </c>
      <c r="C428" s="75">
        <v>360</v>
      </c>
      <c r="D428" s="12">
        <v>0</v>
      </c>
      <c r="E428" s="13">
        <f t="shared" si="693"/>
        <v>360</v>
      </c>
      <c r="F428" s="14" t="s">
        <v>3</v>
      </c>
      <c r="G428" s="68">
        <v>37.78</v>
      </c>
      <c r="H428" s="69">
        <f t="shared" ref="H428" si="698">G428*E428</f>
        <v>13600.800000000001</v>
      </c>
      <c r="I428" s="69">
        <f t="shared" ref="I428" si="699">L$5</f>
        <v>75</v>
      </c>
      <c r="J428" s="26">
        <v>144</v>
      </c>
      <c r="K428" s="69">
        <f t="shared" ref="K428" si="700">J428*I428</f>
        <v>10800</v>
      </c>
      <c r="L428" s="70">
        <f t="shared" ref="L428" si="701">K428+H428</f>
        <v>24400.800000000003</v>
      </c>
    </row>
    <row r="429" spans="1:12" ht="15.75" customHeight="1" thickBot="1" x14ac:dyDescent="0.35">
      <c r="A429" s="21"/>
      <c r="B429" s="15"/>
      <c r="C429" s="75"/>
      <c r="D429" s="12"/>
      <c r="E429" s="13"/>
      <c r="F429" s="14"/>
      <c r="G429" s="22"/>
      <c r="H429" s="22"/>
      <c r="I429" s="23"/>
      <c r="J429" s="24"/>
      <c r="K429" s="25"/>
      <c r="L429" s="51"/>
    </row>
    <row r="430" spans="1:12" ht="15.75" customHeight="1" thickBot="1" x14ac:dyDescent="0.35">
      <c r="A430" s="105" t="s">
        <v>78</v>
      </c>
      <c r="B430" s="106"/>
      <c r="C430" s="75"/>
      <c r="D430" s="12"/>
      <c r="E430" s="13"/>
      <c r="F430" s="14"/>
      <c r="G430" s="22"/>
      <c r="H430" s="22"/>
      <c r="I430" s="23"/>
      <c r="J430" s="24"/>
      <c r="K430" s="25"/>
      <c r="L430" s="51"/>
    </row>
    <row r="431" spans="1:12" ht="15.75" customHeight="1" x14ac:dyDescent="0.3">
      <c r="A431" s="21">
        <v>1</v>
      </c>
      <c r="B431" s="15" t="s">
        <v>80</v>
      </c>
      <c r="C431" s="75">
        <v>574</v>
      </c>
      <c r="D431" s="12">
        <v>0</v>
      </c>
      <c r="E431" s="13">
        <f t="shared" ref="E431:E440" si="702">C431*(1+D431)</f>
        <v>574</v>
      </c>
      <c r="F431" s="14" t="s">
        <v>3</v>
      </c>
      <c r="G431" s="66">
        <v>7.8</v>
      </c>
      <c r="H431" s="24">
        <f t="shared" ref="H431" si="703">G431*E431</f>
        <v>4477.2</v>
      </c>
      <c r="I431" s="25">
        <f t="shared" ref="I431" si="704">L$5</f>
        <v>75</v>
      </c>
      <c r="J431" s="26">
        <v>114.80000000000001</v>
      </c>
      <c r="K431" s="24">
        <f t="shared" ref="K431" si="705">J431*I431</f>
        <v>8610</v>
      </c>
      <c r="L431" s="20">
        <f t="shared" ref="L431" si="706">K431+H431</f>
        <v>13087.2</v>
      </c>
    </row>
    <row r="432" spans="1:12" ht="15.75" customHeight="1" x14ac:dyDescent="0.3">
      <c r="A432" s="21">
        <v>2</v>
      </c>
      <c r="B432" s="15" t="s">
        <v>79</v>
      </c>
      <c r="C432" s="75">
        <v>232</v>
      </c>
      <c r="D432" s="12">
        <v>0</v>
      </c>
      <c r="E432" s="13">
        <f t="shared" si="702"/>
        <v>232</v>
      </c>
      <c r="F432" s="14" t="s">
        <v>3</v>
      </c>
      <c r="G432" s="66">
        <v>7.5</v>
      </c>
      <c r="H432" s="24">
        <f t="shared" ref="H432:H439" si="707">G432*E432</f>
        <v>1740</v>
      </c>
      <c r="I432" s="25">
        <f t="shared" ref="I432:I439" si="708">L$5</f>
        <v>75</v>
      </c>
      <c r="J432" s="26">
        <v>46.400000000000006</v>
      </c>
      <c r="K432" s="24">
        <f t="shared" ref="K432:K439" si="709">J432*I432</f>
        <v>3480.0000000000005</v>
      </c>
      <c r="L432" s="20">
        <f t="shared" ref="L432:L439" si="710">K432+H432</f>
        <v>5220</v>
      </c>
    </row>
    <row r="433" spans="1:12" ht="15.75" customHeight="1" x14ac:dyDescent="0.3">
      <c r="A433" s="21">
        <v>3</v>
      </c>
      <c r="B433" s="15" t="s">
        <v>81</v>
      </c>
      <c r="C433" s="75">
        <v>575</v>
      </c>
      <c r="D433" s="12">
        <v>0</v>
      </c>
      <c r="E433" s="13">
        <f t="shared" si="702"/>
        <v>575</v>
      </c>
      <c r="F433" s="14" t="s">
        <v>3</v>
      </c>
      <c r="G433" s="66">
        <v>7.5</v>
      </c>
      <c r="H433" s="24">
        <f t="shared" si="707"/>
        <v>4312.5</v>
      </c>
      <c r="I433" s="25">
        <f t="shared" si="708"/>
        <v>75</v>
      </c>
      <c r="J433" s="26">
        <v>115</v>
      </c>
      <c r="K433" s="24">
        <f t="shared" si="709"/>
        <v>8625</v>
      </c>
      <c r="L433" s="20">
        <f t="shared" si="710"/>
        <v>12937.5</v>
      </c>
    </row>
    <row r="434" spans="1:12" ht="15.75" customHeight="1" x14ac:dyDescent="0.3">
      <c r="A434" s="21">
        <v>4</v>
      </c>
      <c r="B434" s="15" t="s">
        <v>85</v>
      </c>
      <c r="C434" s="75">
        <v>392</v>
      </c>
      <c r="D434" s="12">
        <v>0</v>
      </c>
      <c r="E434" s="13">
        <f t="shared" si="702"/>
        <v>392</v>
      </c>
      <c r="F434" s="14" t="s">
        <v>3</v>
      </c>
      <c r="G434" s="66">
        <v>10.5</v>
      </c>
      <c r="H434" s="24">
        <f t="shared" si="707"/>
        <v>4116</v>
      </c>
      <c r="I434" s="25">
        <f t="shared" si="708"/>
        <v>75</v>
      </c>
      <c r="J434" s="26">
        <v>98</v>
      </c>
      <c r="K434" s="24">
        <f t="shared" si="709"/>
        <v>7350</v>
      </c>
      <c r="L434" s="20">
        <f t="shared" si="710"/>
        <v>11466</v>
      </c>
    </row>
    <row r="435" spans="1:12" ht="15.75" customHeight="1" x14ac:dyDescent="0.3">
      <c r="A435" s="21">
        <v>5</v>
      </c>
      <c r="B435" s="15" t="s">
        <v>84</v>
      </c>
      <c r="C435" s="75">
        <v>89</v>
      </c>
      <c r="D435" s="12">
        <v>0</v>
      </c>
      <c r="E435" s="13">
        <f t="shared" si="702"/>
        <v>89</v>
      </c>
      <c r="F435" s="14" t="s">
        <v>3</v>
      </c>
      <c r="G435" s="66">
        <v>11.7</v>
      </c>
      <c r="H435" s="24">
        <f t="shared" si="707"/>
        <v>1041.3</v>
      </c>
      <c r="I435" s="25">
        <f t="shared" si="708"/>
        <v>75</v>
      </c>
      <c r="J435" s="26">
        <v>22.25</v>
      </c>
      <c r="K435" s="24">
        <f t="shared" si="709"/>
        <v>1668.75</v>
      </c>
      <c r="L435" s="20">
        <f t="shared" si="710"/>
        <v>2710.05</v>
      </c>
    </row>
    <row r="436" spans="1:12" ht="15.75" customHeight="1" x14ac:dyDescent="0.3">
      <c r="A436" s="21">
        <v>6</v>
      </c>
      <c r="B436" s="15" t="s">
        <v>86</v>
      </c>
      <c r="C436" s="75">
        <v>639</v>
      </c>
      <c r="D436" s="12">
        <v>0</v>
      </c>
      <c r="E436" s="13">
        <f t="shared" si="702"/>
        <v>639</v>
      </c>
      <c r="F436" s="14" t="s">
        <v>3</v>
      </c>
      <c r="G436" s="66">
        <v>9.1999999999999993</v>
      </c>
      <c r="H436" s="24">
        <f t="shared" si="707"/>
        <v>5878.7999999999993</v>
      </c>
      <c r="I436" s="25">
        <f t="shared" si="708"/>
        <v>75</v>
      </c>
      <c r="J436" s="26">
        <v>159.75</v>
      </c>
      <c r="K436" s="24">
        <f t="shared" si="709"/>
        <v>11981.25</v>
      </c>
      <c r="L436" s="20">
        <f t="shared" si="710"/>
        <v>17860.05</v>
      </c>
    </row>
    <row r="437" spans="1:12" ht="15.75" customHeight="1" x14ac:dyDescent="0.3">
      <c r="A437" s="21">
        <v>7</v>
      </c>
      <c r="B437" s="15" t="s">
        <v>83</v>
      </c>
      <c r="C437" s="75">
        <v>326</v>
      </c>
      <c r="D437" s="12">
        <v>0</v>
      </c>
      <c r="E437" s="13">
        <f t="shared" si="702"/>
        <v>326</v>
      </c>
      <c r="F437" s="14" t="s">
        <v>3</v>
      </c>
      <c r="G437" s="66">
        <v>9.8000000000000007</v>
      </c>
      <c r="H437" s="24">
        <f t="shared" si="707"/>
        <v>3194.8</v>
      </c>
      <c r="I437" s="25">
        <f t="shared" si="708"/>
        <v>75</v>
      </c>
      <c r="J437" s="26">
        <v>81.5</v>
      </c>
      <c r="K437" s="24">
        <f t="shared" si="709"/>
        <v>6112.5</v>
      </c>
      <c r="L437" s="20">
        <f t="shared" si="710"/>
        <v>9307.2999999999993</v>
      </c>
    </row>
    <row r="438" spans="1:12" ht="15.75" customHeight="1" x14ac:dyDescent="0.3">
      <c r="A438" s="21">
        <v>8</v>
      </c>
      <c r="B438" s="15" t="s">
        <v>87</v>
      </c>
      <c r="C438" s="75">
        <v>125</v>
      </c>
      <c r="D438" s="12">
        <v>0</v>
      </c>
      <c r="E438" s="13">
        <f t="shared" si="702"/>
        <v>125</v>
      </c>
      <c r="F438" s="14" t="s">
        <v>3</v>
      </c>
      <c r="G438" s="66">
        <v>8.9</v>
      </c>
      <c r="H438" s="24">
        <f t="shared" si="707"/>
        <v>1112.5</v>
      </c>
      <c r="I438" s="25">
        <f t="shared" si="708"/>
        <v>75</v>
      </c>
      <c r="J438" s="26">
        <v>25</v>
      </c>
      <c r="K438" s="24">
        <f t="shared" si="709"/>
        <v>1875</v>
      </c>
      <c r="L438" s="20">
        <f t="shared" si="710"/>
        <v>2987.5</v>
      </c>
    </row>
    <row r="439" spans="1:12" ht="15.75" customHeight="1" x14ac:dyDescent="0.3">
      <c r="A439" s="21">
        <v>9</v>
      </c>
      <c r="B439" s="15" t="s">
        <v>82</v>
      </c>
      <c r="C439" s="75">
        <v>83</v>
      </c>
      <c r="D439" s="12">
        <v>0</v>
      </c>
      <c r="E439" s="13">
        <f t="shared" si="702"/>
        <v>83</v>
      </c>
      <c r="F439" s="14" t="s">
        <v>3</v>
      </c>
      <c r="G439" s="66">
        <v>8.9</v>
      </c>
      <c r="H439" s="24">
        <f t="shared" si="707"/>
        <v>738.7</v>
      </c>
      <c r="I439" s="25">
        <f t="shared" si="708"/>
        <v>75</v>
      </c>
      <c r="J439" s="26">
        <v>16.600000000000001</v>
      </c>
      <c r="K439" s="24">
        <f t="shared" si="709"/>
        <v>1245</v>
      </c>
      <c r="L439" s="20">
        <f t="shared" si="710"/>
        <v>1983.7</v>
      </c>
    </row>
    <row r="440" spans="1:12" ht="15.75" customHeight="1" x14ac:dyDescent="0.3">
      <c r="A440" s="21">
        <v>10</v>
      </c>
      <c r="B440" s="15" t="s">
        <v>88</v>
      </c>
      <c r="C440" s="75">
        <v>3035</v>
      </c>
      <c r="D440" s="12">
        <v>0</v>
      </c>
      <c r="E440" s="13">
        <f t="shared" si="702"/>
        <v>3035</v>
      </c>
      <c r="F440" s="14" t="s">
        <v>3</v>
      </c>
      <c r="G440" s="66">
        <v>4.5</v>
      </c>
      <c r="H440" s="24">
        <f t="shared" ref="H440" si="711">G440*E440</f>
        <v>13657.5</v>
      </c>
      <c r="I440" s="25">
        <f t="shared" ref="I440" si="712">L$5</f>
        <v>75</v>
      </c>
      <c r="J440" s="26">
        <v>303.5</v>
      </c>
      <c r="K440" s="24">
        <f t="shared" ref="K440" si="713">J440*I440</f>
        <v>22762.5</v>
      </c>
      <c r="L440" s="20">
        <f t="shared" ref="L440" si="714">K440+H440</f>
        <v>36420</v>
      </c>
    </row>
    <row r="441" spans="1:12" ht="15.75" customHeight="1" thickBot="1" x14ac:dyDescent="0.35">
      <c r="A441" s="54"/>
      <c r="B441" s="55"/>
      <c r="C441" s="56"/>
      <c r="D441" s="57"/>
      <c r="E441" s="58"/>
      <c r="F441" s="59"/>
      <c r="G441" s="60"/>
      <c r="H441" s="60"/>
      <c r="I441" s="61"/>
      <c r="J441" s="62"/>
      <c r="K441" s="63"/>
      <c r="L441" s="64"/>
    </row>
    <row r="442" spans="1:12" ht="16.2" thickBot="1" x14ac:dyDescent="0.35">
      <c r="A442" s="121" t="s">
        <v>20</v>
      </c>
      <c r="B442" s="122"/>
      <c r="C442" s="122"/>
      <c r="D442" s="122"/>
      <c r="E442" s="122"/>
      <c r="F442" s="122"/>
      <c r="G442" s="122"/>
      <c r="H442" s="122"/>
      <c r="I442" s="122"/>
      <c r="J442" s="123"/>
      <c r="K442" s="124">
        <f>SUM(H16:H440)</f>
        <v>1388500.9594999996</v>
      </c>
      <c r="L442" s="125"/>
    </row>
    <row r="443" spans="1:12" ht="16.2" thickBot="1" x14ac:dyDescent="0.35">
      <c r="A443" s="121" t="s">
        <v>21</v>
      </c>
      <c r="B443" s="122"/>
      <c r="C443" s="122"/>
      <c r="D443" s="122"/>
      <c r="E443" s="122"/>
      <c r="F443" s="122"/>
      <c r="G443" s="122"/>
      <c r="H443" s="122"/>
      <c r="I443" s="122"/>
      <c r="J443" s="123"/>
      <c r="K443" s="124">
        <f>SUM(K16:K440)</f>
        <v>1115419.2749999999</v>
      </c>
      <c r="L443" s="125"/>
    </row>
    <row r="444" spans="1:12" ht="16.2" thickBot="1" x14ac:dyDescent="0.35">
      <c r="A444" s="121" t="s">
        <v>22</v>
      </c>
      <c r="B444" s="122"/>
      <c r="C444" s="122"/>
      <c r="D444" s="122"/>
      <c r="E444" s="122"/>
      <c r="F444" s="122"/>
      <c r="G444" s="122"/>
      <c r="H444" s="122"/>
      <c r="I444" s="122"/>
      <c r="J444" s="123"/>
      <c r="K444" s="124">
        <f>K442+K443</f>
        <v>2503920.2344999993</v>
      </c>
      <c r="L444" s="125"/>
    </row>
    <row r="445" spans="1:12" ht="16.2" thickBot="1" x14ac:dyDescent="0.35">
      <c r="A445" s="121" t="s">
        <v>23</v>
      </c>
      <c r="B445" s="122"/>
      <c r="C445" s="122"/>
      <c r="D445" s="122"/>
      <c r="E445" s="122"/>
      <c r="F445" s="122"/>
      <c r="G445" s="122"/>
      <c r="H445" s="122"/>
      <c r="I445" s="122"/>
      <c r="J445" s="91">
        <v>0.25</v>
      </c>
      <c r="K445" s="124">
        <f>K444*J445</f>
        <v>625980.05862499983</v>
      </c>
      <c r="L445" s="125"/>
    </row>
    <row r="446" spans="1:12" ht="16.2" thickBot="1" x14ac:dyDescent="0.35">
      <c r="A446" s="121" t="s">
        <v>24</v>
      </c>
      <c r="B446" s="122"/>
      <c r="C446" s="122"/>
      <c r="D446" s="122"/>
      <c r="E446" s="122"/>
      <c r="F446" s="122"/>
      <c r="G446" s="122"/>
      <c r="H446" s="122"/>
      <c r="I446" s="122"/>
      <c r="J446" s="123"/>
      <c r="K446" s="124">
        <f>K445+K444</f>
        <v>3129900.2931249989</v>
      </c>
      <c r="L446" s="125"/>
    </row>
    <row r="447" spans="1:12" ht="16.2" thickBot="1" x14ac:dyDescent="0.35">
      <c r="A447" s="142" t="s">
        <v>7</v>
      </c>
      <c r="B447" s="119"/>
      <c r="C447" s="119"/>
      <c r="D447" s="119"/>
      <c r="E447" s="119"/>
      <c r="F447" s="119"/>
      <c r="G447" s="119"/>
      <c r="H447" s="119"/>
      <c r="I447" s="119"/>
      <c r="J447" s="119"/>
      <c r="K447" s="119"/>
      <c r="L447" s="120"/>
    </row>
    <row r="448" spans="1:12" ht="16.2" thickBot="1" x14ac:dyDescent="0.35">
      <c r="A448" s="90" t="s">
        <v>8</v>
      </c>
      <c r="B448" s="118" t="s">
        <v>9</v>
      </c>
      <c r="C448" s="119"/>
      <c r="D448" s="119"/>
      <c r="E448" s="119"/>
      <c r="F448" s="119"/>
      <c r="G448" s="119"/>
      <c r="H448" s="119"/>
      <c r="I448" s="119"/>
      <c r="J448" s="119"/>
      <c r="K448" s="119"/>
      <c r="L448" s="120"/>
    </row>
    <row r="449" spans="1:12" x14ac:dyDescent="0.3">
      <c r="A449" s="33">
        <v>1</v>
      </c>
      <c r="B449" s="129" t="s">
        <v>234</v>
      </c>
      <c r="C449" s="130"/>
      <c r="D449" s="130"/>
      <c r="E449" s="130"/>
      <c r="F449" s="130"/>
      <c r="G449" s="130"/>
      <c r="H449" s="130"/>
      <c r="I449" s="130"/>
      <c r="J449" s="130"/>
      <c r="K449" s="130"/>
      <c r="L449" s="131"/>
    </row>
    <row r="450" spans="1:12" x14ac:dyDescent="0.3">
      <c r="A450" s="34">
        <v>2</v>
      </c>
      <c r="B450" s="132" t="s">
        <v>235</v>
      </c>
      <c r="C450" s="133"/>
      <c r="D450" s="133"/>
      <c r="E450" s="133"/>
      <c r="F450" s="133"/>
      <c r="G450" s="133"/>
      <c r="H450" s="133"/>
      <c r="I450" s="133"/>
      <c r="J450" s="133"/>
      <c r="K450" s="133"/>
      <c r="L450" s="134"/>
    </row>
    <row r="451" spans="1:12" x14ac:dyDescent="0.3">
      <c r="A451" s="33">
        <v>3</v>
      </c>
      <c r="B451" s="132" t="s">
        <v>236</v>
      </c>
      <c r="C451" s="133"/>
      <c r="D451" s="133"/>
      <c r="E451" s="133"/>
      <c r="F451" s="133"/>
      <c r="G451" s="133"/>
      <c r="H451" s="133"/>
      <c r="I451" s="133"/>
      <c r="J451" s="133"/>
      <c r="K451" s="133"/>
      <c r="L451" s="134"/>
    </row>
    <row r="452" spans="1:12" x14ac:dyDescent="0.3">
      <c r="A452" s="33">
        <v>4</v>
      </c>
      <c r="B452" s="35" t="s">
        <v>237</v>
      </c>
      <c r="C452" s="140"/>
      <c r="D452" s="140"/>
      <c r="E452" s="140"/>
      <c r="F452" s="140"/>
      <c r="G452" s="140"/>
      <c r="H452" s="140"/>
      <c r="I452" s="140"/>
      <c r="J452" s="140"/>
      <c r="K452" s="140"/>
      <c r="L452" s="141"/>
    </row>
    <row r="453" spans="1:12" x14ac:dyDescent="0.3">
      <c r="A453" s="34">
        <v>5</v>
      </c>
      <c r="B453" s="132" t="s">
        <v>238</v>
      </c>
      <c r="C453" s="133"/>
      <c r="D453" s="133"/>
      <c r="E453" s="133"/>
      <c r="F453" s="133"/>
      <c r="G453" s="133"/>
      <c r="H453" s="133"/>
      <c r="I453" s="133"/>
      <c r="J453" s="133"/>
      <c r="K453" s="133"/>
      <c r="L453" s="134"/>
    </row>
    <row r="454" spans="1:12" x14ac:dyDescent="0.3">
      <c r="A454" s="36">
        <v>6</v>
      </c>
      <c r="B454" s="135" t="s">
        <v>239</v>
      </c>
      <c r="C454" s="136"/>
      <c r="D454" s="136"/>
      <c r="E454" s="136"/>
      <c r="F454" s="136"/>
      <c r="G454" s="136"/>
      <c r="H454" s="136"/>
      <c r="I454" s="136"/>
      <c r="J454" s="136"/>
      <c r="K454" s="136"/>
      <c r="L454" s="137"/>
    </row>
    <row r="455" spans="1:12" x14ac:dyDescent="0.3">
      <c r="A455" s="33">
        <v>7</v>
      </c>
      <c r="B455" s="35" t="s">
        <v>240</v>
      </c>
      <c r="C455" s="140"/>
      <c r="D455" s="140"/>
      <c r="E455" s="140"/>
      <c r="F455" s="140"/>
      <c r="G455" s="140"/>
      <c r="H455" s="140"/>
      <c r="I455" s="140"/>
      <c r="J455" s="140"/>
      <c r="K455" s="140"/>
      <c r="L455" s="141"/>
    </row>
    <row r="456" spans="1:12" x14ac:dyDescent="0.3">
      <c r="A456" s="37">
        <v>8</v>
      </c>
      <c r="B456" s="35" t="s">
        <v>241</v>
      </c>
      <c r="C456" s="140"/>
      <c r="D456" s="140"/>
      <c r="E456" s="140"/>
      <c r="F456" s="140"/>
      <c r="G456" s="140"/>
      <c r="H456" s="140"/>
      <c r="I456" s="140"/>
      <c r="J456" s="140"/>
      <c r="K456" s="140"/>
      <c r="L456" s="141"/>
    </row>
    <row r="457" spans="1:12" x14ac:dyDescent="0.3">
      <c r="A457" s="37">
        <v>9</v>
      </c>
      <c r="B457" s="35" t="s">
        <v>242</v>
      </c>
      <c r="C457" s="140"/>
      <c r="D457" s="140"/>
      <c r="E457" s="140"/>
      <c r="F457" s="140"/>
      <c r="G457" s="140"/>
      <c r="H457" s="140"/>
      <c r="I457" s="140"/>
      <c r="J457" s="140"/>
      <c r="K457" s="140"/>
      <c r="L457" s="141"/>
    </row>
    <row r="458" spans="1:12" x14ac:dyDescent="0.3">
      <c r="A458" s="37">
        <v>10</v>
      </c>
      <c r="B458" s="35" t="s">
        <v>243</v>
      </c>
      <c r="C458" s="140"/>
      <c r="D458" s="140"/>
      <c r="E458" s="140"/>
      <c r="F458" s="140"/>
      <c r="G458" s="140"/>
      <c r="H458" s="140"/>
      <c r="I458" s="140"/>
      <c r="J458" s="140"/>
      <c r="K458" s="140"/>
      <c r="L458" s="141"/>
    </row>
    <row r="459" spans="1:12" x14ac:dyDescent="0.3">
      <c r="A459" s="37">
        <v>11</v>
      </c>
      <c r="B459" s="35" t="s">
        <v>244</v>
      </c>
      <c r="C459" s="140"/>
      <c r="D459" s="140"/>
      <c r="E459" s="140"/>
      <c r="F459" s="140"/>
      <c r="G459" s="140"/>
      <c r="H459" s="140"/>
      <c r="I459" s="140"/>
      <c r="J459" s="140"/>
      <c r="K459" s="140"/>
      <c r="L459" s="141"/>
    </row>
    <row r="460" spans="1:12" x14ac:dyDescent="0.3">
      <c r="A460" s="37">
        <v>12</v>
      </c>
      <c r="B460" s="35" t="s">
        <v>245</v>
      </c>
      <c r="C460" s="140"/>
      <c r="D460" s="140"/>
      <c r="E460" s="140"/>
      <c r="F460" s="140"/>
      <c r="G460" s="140"/>
      <c r="H460" s="140"/>
      <c r="I460" s="140"/>
      <c r="J460" s="140"/>
      <c r="K460" s="140"/>
      <c r="L460" s="141"/>
    </row>
    <row r="461" spans="1:12" x14ac:dyDescent="0.3">
      <c r="A461" s="37">
        <v>13</v>
      </c>
      <c r="B461" s="35" t="s">
        <v>246</v>
      </c>
      <c r="C461" s="140"/>
      <c r="D461" s="140"/>
      <c r="E461" s="140"/>
      <c r="F461" s="140"/>
      <c r="G461" s="140"/>
      <c r="H461" s="140"/>
      <c r="I461" s="140"/>
      <c r="J461" s="140"/>
      <c r="K461" s="140"/>
      <c r="L461" s="141"/>
    </row>
    <row r="462" spans="1:12" x14ac:dyDescent="0.3">
      <c r="A462" s="37">
        <v>14</v>
      </c>
      <c r="B462" s="35" t="s">
        <v>247</v>
      </c>
      <c r="C462" s="140"/>
      <c r="D462" s="140"/>
      <c r="E462" s="140"/>
      <c r="F462" s="140"/>
      <c r="G462" s="140"/>
      <c r="H462" s="140"/>
      <c r="I462" s="140"/>
      <c r="J462" s="140"/>
      <c r="K462" s="140"/>
      <c r="L462" s="141"/>
    </row>
    <row r="463" spans="1:12" ht="16.2" thickBot="1" x14ac:dyDescent="0.35">
      <c r="A463" s="86"/>
      <c r="B463" s="39"/>
      <c r="C463" s="87"/>
      <c r="D463" s="87"/>
      <c r="E463" s="87"/>
      <c r="F463" s="87"/>
      <c r="G463" s="87"/>
      <c r="H463" s="87"/>
      <c r="I463" s="87"/>
      <c r="J463" s="87"/>
      <c r="K463" s="87"/>
      <c r="L463" s="88"/>
    </row>
    <row r="464" spans="1:12" ht="16.2" thickBot="1" x14ac:dyDescent="0.35">
      <c r="A464" s="90" t="s">
        <v>248</v>
      </c>
      <c r="B464" s="118" t="s">
        <v>305</v>
      </c>
      <c r="C464" s="119"/>
      <c r="D464" s="119"/>
      <c r="E464" s="119"/>
      <c r="F464" s="119"/>
      <c r="G464" s="119"/>
      <c r="H464" s="119"/>
      <c r="I464" s="119"/>
      <c r="J464" s="119"/>
      <c r="K464" s="119"/>
      <c r="L464" s="120"/>
    </row>
    <row r="465" spans="1:12" x14ac:dyDescent="0.3">
      <c r="A465" s="37">
        <v>1</v>
      </c>
      <c r="B465" s="129" t="s">
        <v>303</v>
      </c>
      <c r="C465" s="130"/>
      <c r="D465" s="130"/>
      <c r="E465" s="130"/>
      <c r="F465" s="130"/>
      <c r="G465" s="130"/>
      <c r="H465" s="130"/>
      <c r="I465" s="130"/>
      <c r="J465" s="130"/>
      <c r="K465" s="130"/>
      <c r="L465" s="131"/>
    </row>
    <row r="466" spans="1:12" ht="16.2" thickBot="1" x14ac:dyDescent="0.35">
      <c r="A466" s="38"/>
      <c r="B466" s="39"/>
      <c r="C466" s="138"/>
      <c r="D466" s="138"/>
      <c r="E466" s="138"/>
      <c r="F466" s="138"/>
      <c r="G466" s="138"/>
      <c r="H466" s="138"/>
      <c r="I466" s="138"/>
      <c r="J466" s="138"/>
      <c r="K466" s="138"/>
      <c r="L466" s="139"/>
    </row>
    <row r="467" spans="1:12" ht="16.2" thickBot="1" x14ac:dyDescent="0.35">
      <c r="A467" s="90" t="s">
        <v>304</v>
      </c>
      <c r="B467" s="118" t="s">
        <v>10</v>
      </c>
      <c r="C467" s="119"/>
      <c r="D467" s="119"/>
      <c r="E467" s="119"/>
      <c r="F467" s="119"/>
      <c r="G467" s="119"/>
      <c r="H467" s="119"/>
      <c r="I467" s="119"/>
      <c r="J467" s="119"/>
      <c r="K467" s="119"/>
      <c r="L467" s="120"/>
    </row>
    <row r="468" spans="1:12" ht="16.2" thickBot="1" x14ac:dyDescent="0.35">
      <c r="A468" s="40">
        <v>1</v>
      </c>
      <c r="B468" s="126" t="s">
        <v>249</v>
      </c>
      <c r="C468" s="127"/>
      <c r="D468" s="127"/>
      <c r="E468" s="127"/>
      <c r="F468" s="127"/>
      <c r="G468" s="127"/>
      <c r="H468" s="127"/>
      <c r="I468" s="127"/>
      <c r="J468" s="127"/>
      <c r="K468" s="127"/>
      <c r="L468" s="128"/>
    </row>
    <row r="469" spans="1:12" x14ac:dyDescent="0.3">
      <c r="K469" s="74"/>
      <c r="L469" s="73"/>
    </row>
  </sheetData>
  <mergeCells count="152">
    <mergeCell ref="J1:L1"/>
    <mergeCell ref="J2:L3"/>
    <mergeCell ref="G2:G3"/>
    <mergeCell ref="J4:L4"/>
    <mergeCell ref="A426:B426"/>
    <mergeCell ref="A278:B278"/>
    <mergeCell ref="A263:B263"/>
    <mergeCell ref="A336:B336"/>
    <mergeCell ref="A380:B380"/>
    <mergeCell ref="A331:B331"/>
    <mergeCell ref="A368:B368"/>
    <mergeCell ref="A371:B371"/>
    <mergeCell ref="A374:B374"/>
    <mergeCell ref="A377:B377"/>
    <mergeCell ref="A405:B405"/>
    <mergeCell ref="A288:B288"/>
    <mergeCell ref="A281:B281"/>
    <mergeCell ref="A298:B298"/>
    <mergeCell ref="A301:B301"/>
    <mergeCell ref="A309:B309"/>
    <mergeCell ref="A364:B364"/>
    <mergeCell ref="A272:B272"/>
    <mergeCell ref="A339:B339"/>
    <mergeCell ref="A343:B343"/>
    <mergeCell ref="A396:B396"/>
    <mergeCell ref="A393:B393"/>
    <mergeCell ref="A361:B361"/>
    <mergeCell ref="A284:B284"/>
    <mergeCell ref="A325:B325"/>
    <mergeCell ref="A355:B355"/>
    <mergeCell ref="A302:B302"/>
    <mergeCell ref="A389:B389"/>
    <mergeCell ref="A321:B321"/>
    <mergeCell ref="A293:B293"/>
    <mergeCell ref="J5:K5"/>
    <mergeCell ref="A442:J442"/>
    <mergeCell ref="K442:L442"/>
    <mergeCell ref="A443:J443"/>
    <mergeCell ref="K443:L443"/>
    <mergeCell ref="A444:J444"/>
    <mergeCell ref="K444:L444"/>
    <mergeCell ref="A445:I445"/>
    <mergeCell ref="K445:L445"/>
    <mergeCell ref="A127:B127"/>
    <mergeCell ref="A96:B96"/>
    <mergeCell ref="A97:B97"/>
    <mergeCell ref="A62:B62"/>
    <mergeCell ref="A63:B63"/>
    <mergeCell ref="A82:B82"/>
    <mergeCell ref="A83:B83"/>
    <mergeCell ref="A358:B358"/>
    <mergeCell ref="A312:B312"/>
    <mergeCell ref="A266:B266"/>
    <mergeCell ref="A269:B269"/>
    <mergeCell ref="A199:B199"/>
    <mergeCell ref="A204:B204"/>
    <mergeCell ref="A205:B205"/>
    <mergeCell ref="A346:B346"/>
    <mergeCell ref="A260:B260"/>
    <mergeCell ref="B467:L467"/>
    <mergeCell ref="B468:L468"/>
    <mergeCell ref="B449:L449"/>
    <mergeCell ref="B450:L450"/>
    <mergeCell ref="B451:L451"/>
    <mergeCell ref="B453:L453"/>
    <mergeCell ref="B454:L454"/>
    <mergeCell ref="C466:L466"/>
    <mergeCell ref="C460:L460"/>
    <mergeCell ref="C462:L462"/>
    <mergeCell ref="C461:L461"/>
    <mergeCell ref="C459:L459"/>
    <mergeCell ref="C452:L452"/>
    <mergeCell ref="C455:L455"/>
    <mergeCell ref="C456:L456"/>
    <mergeCell ref="C457:L457"/>
    <mergeCell ref="C458:L458"/>
    <mergeCell ref="B464:L464"/>
    <mergeCell ref="B465:L465"/>
    <mergeCell ref="A447:L447"/>
    <mergeCell ref="A349:B349"/>
    <mergeCell ref="A352:B352"/>
    <mergeCell ref="A400:B400"/>
    <mergeCell ref="A115:B115"/>
    <mergeCell ref="A170:B170"/>
    <mergeCell ref="B448:L448"/>
    <mergeCell ref="A446:J446"/>
    <mergeCell ref="K446:L446"/>
    <mergeCell ref="A430:B430"/>
    <mergeCell ref="A385:B385"/>
    <mergeCell ref="A275:B275"/>
    <mergeCell ref="A173:B173"/>
    <mergeCell ref="A174:B174"/>
    <mergeCell ref="A180:B180"/>
    <mergeCell ref="A315:B315"/>
    <mergeCell ref="A318:B318"/>
    <mergeCell ref="A257:B257"/>
    <mergeCell ref="A250:B250"/>
    <mergeCell ref="A253:B253"/>
    <mergeCell ref="A246:B246"/>
    <mergeCell ref="A217:B217"/>
    <mergeCell ref="A240:B240"/>
    <mergeCell ref="A243:B243"/>
    <mergeCell ref="A223:B223"/>
    <mergeCell ref="A224:B224"/>
    <mergeCell ref="A227:B227"/>
    <mergeCell ref="A228:B228"/>
    <mergeCell ref="A234:B234"/>
    <mergeCell ref="A162:B162"/>
    <mergeCell ref="A145:B145"/>
    <mergeCell ref="A146:B146"/>
    <mergeCell ref="A151:B151"/>
    <mergeCell ref="A152:B152"/>
    <mergeCell ref="A157:B157"/>
    <mergeCell ref="A128:B128"/>
    <mergeCell ref="A137:B137"/>
    <mergeCell ref="A210:B210"/>
    <mergeCell ref="A198:B198"/>
    <mergeCell ref="A231:B231"/>
    <mergeCell ref="A181:B181"/>
    <mergeCell ref="A186:B186"/>
    <mergeCell ref="A132:B132"/>
    <mergeCell ref="A133:B133"/>
    <mergeCell ref="A191:B191"/>
    <mergeCell ref="A214:B214"/>
    <mergeCell ref="A138:B138"/>
    <mergeCell ref="A142:B142"/>
    <mergeCell ref="A118:B118"/>
    <mergeCell ref="A119:B119"/>
    <mergeCell ref="A123:B123"/>
    <mergeCell ref="A124:B124"/>
    <mergeCell ref="A72:B72"/>
    <mergeCell ref="A73:B73"/>
    <mergeCell ref="A89:B89"/>
    <mergeCell ref="A109:B109"/>
    <mergeCell ref="A90:B90"/>
    <mergeCell ref="A7:B7"/>
    <mergeCell ref="A14:B14"/>
    <mergeCell ref="A21:B21"/>
    <mergeCell ref="A61:B61"/>
    <mergeCell ref="A28:B28"/>
    <mergeCell ref="A29:B29"/>
    <mergeCell ref="A38:B38"/>
    <mergeCell ref="A15:B15"/>
    <mergeCell ref="A22:B22"/>
    <mergeCell ref="A51:B51"/>
    <mergeCell ref="A33:B33"/>
    <mergeCell ref="A34:B34"/>
    <mergeCell ref="A39:B39"/>
    <mergeCell ref="A42:B42"/>
    <mergeCell ref="A45:B45"/>
    <mergeCell ref="A48:B48"/>
    <mergeCell ref="A105:B105"/>
  </mergeCells>
  <phoneticPr fontId="25" type="noConversion"/>
  <printOptions horizontalCentered="1" verticalCentered="1"/>
  <pageMargins left="0.7" right="0.7" top="0.75" bottom="0.75" header="0.3" footer="0.3"/>
  <pageSetup scale="22"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217EFA86-C623-41B8-80FF-677BEB5E74B2}">
  <ds:schemaRefs>
    <ds:schemaRef ds:uri="http://www.w3.org/2001/XMLSchem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Charts</vt:lpstr>
      </vt:variant>
      <vt:variant>
        <vt:i4>1</vt:i4>
      </vt:variant>
    </vt:vector>
  </HeadingPairs>
  <TitlesOfParts>
    <vt:vector size="3" baseType="lpstr">
      <vt:lpstr>Sheet1</vt:lpstr>
      <vt:lpstr>Detailed Copper Estimate</vt:lpstr>
      <vt:lpstr>Chart1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Bill Marks</dc:creator>
  <cp:lastModifiedBy>Baqar Husaini</cp:lastModifiedBy>
  <cp:lastPrinted>2019-06-04T11:46:48Z</cp:lastPrinted>
  <dcterms:created xsi:type="dcterms:W3CDTF">2004-05-05T14:08:18Z</dcterms:created>
  <dcterms:modified xsi:type="dcterms:W3CDTF">2025-01-28T18:11:04Z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S9Connected">
    <vt:bool>true</vt:bool>
  </property>
  <property fmtid="{D5CDD505-2E9C-101B-9397-08002B2CF9AE}" pid="3" name="PlanSwiftJobName">
    <vt:lpwstr/>
  </property>
  <property fmtid="{D5CDD505-2E9C-101B-9397-08002B2CF9AE}" pid="4" name="PlanSwiftJobGuid">
    <vt:lpwstr/>
  </property>
  <property fmtid="{D5CDD505-2E9C-101B-9397-08002B2CF9AE}" pid="5" name="LinkedDataId">
    <vt:lpwstr>{217EFA86-C623-41B8-80FF-677BEB5E74B2}</vt:lpwstr>
  </property>
</Properties>
</file>