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onstruction Consultancy\Nexa Estimating LLC\Nexa Samples\Concrete NEXA\"/>
    </mc:Choice>
  </mc:AlternateContent>
  <xr:revisionPtr revIDLastSave="0" documentId="8_{949D5FA2-463C-4B6A-A9CA-0712062E6F1A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Chart1" sheetId="14" state="hidden" r:id="rId1"/>
    <sheet name="Sheet1" sheetId="15" state="hidden" r:id="rId2"/>
    <sheet name="ESTIMATE" sheetId="16" r:id="rId3"/>
    <sheet name="Sheet2" sheetId="17" state="hidden" r:id="rId4"/>
  </sheets>
  <definedNames>
    <definedName name="_xlnm.Print_Area" localSheetId="2">ESTIMATE!$A$1:$L$52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2" i="16" l="1"/>
  <c r="A43" i="16"/>
  <c r="F44" i="16"/>
  <c r="K44" i="16" s="1"/>
  <c r="A15" i="16"/>
  <c r="A16" i="16"/>
  <c r="F30" i="16" l="1"/>
  <c r="K30" i="16" s="1"/>
  <c r="A29" i="16"/>
  <c r="D24" i="16" l="1"/>
  <c r="F24" i="16" s="1"/>
  <c r="K24" i="16" s="1"/>
  <c r="D23" i="16"/>
  <c r="F23" i="16" s="1"/>
  <c r="K23" i="16" s="1"/>
  <c r="D22" i="16"/>
  <c r="F22" i="16" s="1"/>
  <c r="K22" i="16" s="1"/>
  <c r="F21" i="16"/>
  <c r="K21" i="16" s="1"/>
  <c r="F20" i="16"/>
  <c r="K20" i="16" s="1"/>
  <c r="F14" i="16"/>
  <c r="K14" i="16" l="1"/>
  <c r="A25" i="16"/>
  <c r="A26" i="16"/>
  <c r="A31" i="16"/>
  <c r="A32" i="16"/>
  <c r="F12" i="16"/>
  <c r="K12" i="16" s="1"/>
  <c r="F11" i="16"/>
  <c r="K11" i="16" s="1"/>
  <c r="A45" i="16" l="1"/>
  <c r="F41" i="16"/>
  <c r="K41" i="16" s="1"/>
  <c r="F40" i="16"/>
  <c r="K40" i="16" s="1"/>
  <c r="F39" i="16"/>
  <c r="K39" i="16" s="1"/>
  <c r="F38" i="16"/>
  <c r="K38" i="16" s="1"/>
  <c r="F37" i="16"/>
  <c r="K37" i="16" s="1"/>
  <c r="F36" i="16"/>
  <c r="K36" i="16" s="1"/>
  <c r="F35" i="16"/>
  <c r="K35" i="16" s="1"/>
  <c r="F34" i="16"/>
  <c r="K34" i="16" s="1"/>
  <c r="F33" i="16"/>
  <c r="K33" i="16" s="1"/>
  <c r="F27" i="16"/>
  <c r="K27" i="16" s="1"/>
  <c r="F19" i="16"/>
  <c r="K19" i="16" s="1"/>
  <c r="F18" i="16"/>
  <c r="K18" i="16" s="1"/>
  <c r="F17" i="16"/>
  <c r="K17" i="16" s="1"/>
  <c r="F13" i="16"/>
  <c r="K13" i="16" s="1"/>
  <c r="F10" i="16"/>
  <c r="K10" i="16" s="1"/>
  <c r="L7" i="16" l="1"/>
  <c r="A9" i="16"/>
  <c r="A8" i="16"/>
  <c r="A7" i="16" l="1"/>
  <c r="A10" i="16" l="1"/>
  <c r="K46" i="16"/>
  <c r="A11" i="16" l="1"/>
  <c r="A12" i="16" s="1"/>
  <c r="A13" i="16" s="1"/>
  <c r="K48" i="16"/>
  <c r="K49" i="16"/>
  <c r="K47" i="16"/>
  <c r="A14" i="16" l="1"/>
  <c r="A17" i="16" s="1"/>
  <c r="K50" i="16"/>
  <c r="L46" i="16"/>
  <c r="A18" i="16" l="1"/>
  <c r="A19" i="16" s="1"/>
  <c r="L49" i="16"/>
  <c r="L47" i="16"/>
  <c r="L48" i="16"/>
  <c r="A20" i="16" l="1"/>
  <c r="L50" i="16"/>
  <c r="A21" i="16" l="1"/>
  <c r="A22" i="16"/>
  <c r="A23" i="16" l="1"/>
  <c r="A24" i="16" s="1"/>
  <c r="A27" i="16" l="1"/>
  <c r="A30" i="16" s="1"/>
  <c r="A33" i="16" l="1"/>
  <c r="A34" i="16" s="1"/>
  <c r="A35" i="16" l="1"/>
  <c r="A36" i="16" s="1"/>
  <c r="A37" i="16" s="1"/>
  <c r="A38" i="16" s="1"/>
  <c r="A39" i="16" s="1"/>
  <c r="A40" i="16" s="1"/>
  <c r="A41" i="16" s="1"/>
  <c r="A44" i="16" s="1"/>
</calcChain>
</file>

<file path=xl/sharedStrings.xml><?xml version="1.0" encoding="utf-8"?>
<sst xmlns="http://schemas.openxmlformats.org/spreadsheetml/2006/main" count="119" uniqueCount="98">
  <si>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</si>
  <si>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</si>
  <si>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</si>
  <si>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</si>
  <si>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</si>
  <si>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</si>
  <si>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</si>
  <si>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</si>
  <si>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</si>
  <si>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DEMOLITION</t>
  </si>
  <si>
    <t>DP01 DEMO (E) STAIR AND LANDING, PATCH AND REPAIRE ADJACENT WALL.</t>
  </si>
  <si>
    <t>DP02 DEMO (E) WALL, PATCH AND REPAIR ADJACENT AREA.</t>
  </si>
  <si>
    <t>DP03 DEMO (E) WALL FOR NEW DOOR/ GATE OPENING.</t>
  </si>
  <si>
    <t>DP04 DEMO (E) WALL ABOVE (N) ADA PARKING STALL AREA TO RECEIVE (N) SLAB, PATCH AND REPAIR ADJACENT AREA.</t>
  </si>
  <si>
    <t>DP05 DEMO (E) CHAINLINK FENCE.</t>
  </si>
  <si>
    <t>DP06 DEMO (E) FLOOR SLAB FOR NEW PLUMBING TRENCH AND PIPES,
PATCH AND REPAIR ADJACENT AREA.</t>
  </si>
  <si>
    <t>DP07 DEMO (E) DOOR, INFILL OPENING, PATCH AND REPAIRE ADJACENT
WALL.</t>
  </si>
  <si>
    <t>DP08 DEMO (E) FLOOR SLAB.</t>
  </si>
  <si>
    <t>DP09 DEMO (E) ABOVE AND BELOW GRADE STRUCTURE AND FOUNDATION
ON SITE, SEE GENERAL NOTES FOR DETAILS.</t>
  </si>
  <si>
    <t>DP11 REMOVER (E) PARKING STRIP FOR RE-STRIPING.</t>
  </si>
  <si>
    <t>DP22 DEMO (E) PLASTER FENCE WALL AND GATE AT (E) TRANSFORMER.</t>
  </si>
  <si>
    <t>DP23 DEMO (E) TRANSFORER PAD AND FLOOR SLAB; SEE ELEC. AND ST.DWGS.</t>
  </si>
  <si>
    <t>DP24 DEMO (E) WOOD FENCE, TYP.</t>
  </si>
  <si>
    <t>DP25 DEMO (E) EXISTING CURB CUT, GUTTER AND AC PAVER. SEE CIVIL
DWGS.</t>
  </si>
  <si>
    <t>DP26 (E) CMU WALL TO REMAIN. REMOVE (E) WOOD FENCE (WHERE
OCCURS) AND PREPARE FOR EXTENSION OF (E) CMU WALL.</t>
  </si>
  <si>
    <t>SP02 REMOVE EXISTING CURB CUT, PATCH AND REPAIR TO MATCH ADJACENT.</t>
  </si>
  <si>
    <t>QTY.</t>
  </si>
  <si>
    <t>WASTAGE</t>
  </si>
  <si>
    <t>EXTERIOR FINISHES</t>
  </si>
  <si>
    <t>EL02 WHITE CORRUGATED METAL RAIN SCREEN, KYNAR FINISH,
PERFORATION/PATTERN TBD, SEE SHEET A9.5 FOR MORE INFO.</t>
  </si>
  <si>
    <t>EL03 VERTICAL STANDING SEAM METAL PANEL SYSTEM RHEINZINK OR
PAINTED FACTORY FINISH - COLOR TBD</t>
  </si>
  <si>
    <t>EL04 WINDOW WITH DECORATIVE METAL PANEL W/ FACTORY FINISH,
CONTRASTING COLOR TBD</t>
  </si>
  <si>
    <t>EL16 GREEN WALL/PUBLIC ART PROJECT</t>
  </si>
  <si>
    <t>EL18 ELEVATOR DOORS STAINLESS STEEL ELEVATOR DOORS AND FRAMES</t>
  </si>
  <si>
    <t>EL19 CAST IN PLACE CONCRETE STAIRS</t>
  </si>
  <si>
    <t>EL26 GREEN WALL WITH IRRIGATION SYSTEM AND SUBFRAME SYSTEM</t>
  </si>
  <si>
    <t>EL32 SOUTH ALLEY CONTROL GATE WITH PANIC HARDWARE AND CLOSER.</t>
  </si>
  <si>
    <t>EL34 ACCESS PANEL.</t>
  </si>
  <si>
    <t>EL35 BACK LIT METAL BUILDING SIGNAGE.</t>
  </si>
  <si>
    <t>EL01 CUSTOM DECORATIVE STEEL SCREEN PANELS W/ VARYING DENSITY PATTERN, PAINTED FINISH - COLOR TBD, SEE SHEET A9.4 FOR MORE INFO.</t>
  </si>
  <si>
    <t>EL06 WINDOW SYSTEM W/ FACTORY APPLIED KYNAR FINISH, COLOR T.B.D. SEE SHEET A9.3 FOR MORE INFO.</t>
  </si>
  <si>
    <t>EL07 MECH. LOUVER INTERGRATED WITH (CURTAIN WALL) WINDOW SYSTEM W/ FACTORY APPLIED KYNAR FINISHE, COLOR TO MATCH WINODW FRAME.</t>
  </si>
  <si>
    <t>EL08 CANOPY WITIH METAL CLADDING PANEL WITH FACTORY APPLIED FINISH, COLOR: T.B.D. WITH INTERGRATED LIGHTING FIXTURES.</t>
  </si>
  <si>
    <t>EL09 CONCRETE PARAPET WALL WITH INTERGRATED LIGHTING FIXTURES WHERE OCCURS, SEE ELEC. DRAWING FOR MORE INFO.</t>
  </si>
  <si>
    <t>EL10 GREEN ROOF/ PLANTER, DRAINAGE AND IRRIGATION SYSTEM RAISED OVER WATERPROOFED CAST IN PLACE CONCRETE SLAB</t>
  </si>
  <si>
    <t>EL15 PAINTED HOLLOW METAL DOOR, COLOR: T.B.D. SEE SHEET A9.1 FOR MORE INFO.</t>
  </si>
  <si>
    <t>EL17 CUSTOM DECORATIVE STEEL SCREEN PANELS, PAINTED FINISH - COLOR TBD</t>
  </si>
  <si>
    <t>EL27 MECH. LOUVER W/ FACTORY APPLIED KYNAR FINISHE, COLOR: T.B.D.SEE A9.3 &amp; MECH. DRAWING FOR MORE INFO.</t>
  </si>
  <si>
    <t>EL31 OUTDOOR SEATING AREA WITH DECORATIVE METAL RAIL (FINISH: T.B.D.) AND PLANTER.</t>
  </si>
  <si>
    <t>MISC</t>
  </si>
  <si>
    <t>EP09 36" HIGH PIPE HANDRAIL, WALLMOUNTED</t>
  </si>
  <si>
    <t>EP06 COMBINATION PIPE GUARDRAIL WITH 36" HIGH HANDRAIL. END OF HANDRAIL EXTENSIONRETURN TO GUARD</t>
  </si>
  <si>
    <t>EP07 GLASS GUARDRAIL</t>
  </si>
  <si>
    <t>EP02 DECORATIVE ALUMINUM SCREEN WALL WITH FACTORY APPLIED FINISH. COLOR: T.B.D. SEE A9.4 FOR PAN EL SCHEDULE</t>
  </si>
  <si>
    <t>OVERHEAD</t>
  </si>
  <si>
    <t>INSURANCE</t>
  </si>
  <si>
    <t>CONTINGENCY</t>
  </si>
  <si>
    <t>SF</t>
  </si>
  <si>
    <t>DIV.03</t>
  </si>
  <si>
    <t>CONCRETE</t>
  </si>
  <si>
    <t>CY</t>
  </si>
  <si>
    <t>CONCRETE FOOTING</t>
  </si>
  <si>
    <t>CONCRETE SLAB</t>
  </si>
  <si>
    <t xml:space="preserve">8" Structural Basement Floor Slab (4000 Psi) Reinforced w/ #5 @ 12" OC E.W.B &amp; 50 Pct Of Dramix 45/50 Loose Steel Fibers Manufactured By The Bekeart Corp </t>
  </si>
  <si>
    <t>CONCRETE WALL</t>
  </si>
  <si>
    <t>REBARS</t>
  </si>
  <si>
    <t>#4 Rebars Horz. (in Concrete Walls)</t>
  </si>
  <si>
    <t>#4 Rebars Vert. (in Concrete Walls)</t>
  </si>
  <si>
    <t>#5 Rebars @ Top "Horz. &amp; Vert." (in 24" Thick Concrete Mat)</t>
  </si>
  <si>
    <t>#5 Rebars @ Bottom "Horz. &amp; Vert." (in 24" Thick Concrete Mat)</t>
  </si>
  <si>
    <t>#5 Rebars (in 8" Structural Slab)</t>
  </si>
  <si>
    <t>#4 Rebars @ Top (in Concrete Grade Beam)</t>
  </si>
  <si>
    <t>#4 Rebars @ Bottom (in Concrete Grade Beam)</t>
  </si>
  <si>
    <t>#3 Ties (in Concrete Grade Beam)</t>
  </si>
  <si>
    <t>#5 Rebars (in Cast-Concrete Lintel)</t>
  </si>
  <si>
    <t>lbs</t>
  </si>
  <si>
    <t>12" Reinforced Concrete Wall w/ #4 Rebars @ 12" E.W.E.F (LF : 94 &amp; H : 2'-6")</t>
  </si>
  <si>
    <t xml:space="preserve">16" Thick Concrete Mat w/ #5 @ 12" E.W Top &amp; Bottom </t>
  </si>
  <si>
    <t>F-40 : 4'-0"x4'-0"x1'-2" Concrete Footing</t>
  </si>
  <si>
    <t>F-46 : 4'-6"x4'-6"x1'-2" Concrete Footing</t>
  </si>
  <si>
    <t>F-50 : 5'-0"x5'-0"x1'-4" Concrete Footing</t>
  </si>
  <si>
    <t>GB1 : 3'-6"x3'-0" Grade Beam (LF : 695)</t>
  </si>
  <si>
    <t>Concrete Haunch Footing</t>
  </si>
  <si>
    <t>S1 : 2" (18 Gauge Galvanized) Composite Floor Deck w/ 2-1/2" Light Weight Concrete (4-1/2" Total THickness) Reinforced w/ 25 Pct Of Dramix (45/50) 2" Steel Fiber (2ND FLOOR)</t>
  </si>
  <si>
    <t>S1 : 2" (18 Gauge Galvanized) Composite Floor Deck w/ 2-1/2" Light Weight Concrete (4-1/2" Total THickness) Reinforced w/ 25 Pct Of Dramix (45/50) 2" Steel Fiber (3RD FLOOR)</t>
  </si>
  <si>
    <t>S1 : 2" (18 Gauge Galvanized) Composite Floor Deck w/ 2-1/2" Light Weight Concrete (4-1/2" Total THickness) Reinforced w/ 25 Pct Of Dramix (45/50) 2" Steel Fiber (4TH FLOOR)</t>
  </si>
  <si>
    <t>Light Weight Concrete Slab 3rd Floor in Cubic Yard</t>
  </si>
  <si>
    <t>Light Weight Concrete Slab 2nd Floor in Cubic Yard</t>
  </si>
  <si>
    <t>Light Weight Concrete Slab 4th Floor in Cubic Yard</t>
  </si>
  <si>
    <t>CONCRETE LINTEL</t>
  </si>
  <si>
    <t>L1 : 8" Cast-Concrete Lintel w/ (2)-#5 Cont. Rebars</t>
  </si>
  <si>
    <t>LF</t>
  </si>
  <si>
    <t>MATERIAL COST</t>
  </si>
  <si>
    <t>LABOR COST</t>
  </si>
  <si>
    <t>FORMWORK</t>
  </si>
  <si>
    <t>Formwork (Combined)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</si>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</sst>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(&quot;$&quot;* #,##0_);_(&quot;$&quot;* \(#,##0\);_(&quot;$&quot;* &quot;-&quot;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</numFmts>
  <fonts count="4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Arial"/>
      <family val="2"/>
    </font>
    <font>
      <b/>
      <sz val="12"/>
      <color theme="4" tint="-0.24997711111789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43" fontId="2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" fillId="0" borderId="0"/>
    <xf numFmtId="0" fontId="22" fillId="0" borderId="0"/>
    <xf numFmtId="0" fontId="4" fillId="0" borderId="0"/>
    <xf numFmtId="0" fontId="23" fillId="0" borderId="0"/>
    <xf numFmtId="0" fontId="4" fillId="23" borderId="7" applyNumberFormat="0" applyFont="0" applyAlignment="0" applyProtection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24" fillId="0" borderId="10" xfId="0" applyFont="1" applyBorder="1" applyAlignment="1">
      <alignment vertical="top"/>
    </xf>
    <xf numFmtId="164" fontId="24" fillId="0" borderId="10" xfId="0" applyNumberFormat="1" applyFont="1" applyBorder="1" applyAlignment="1">
      <alignment horizontal="center" vertical="top"/>
    </xf>
    <xf numFmtId="0" fontId="24" fillId="0" borderId="10" xfId="0" applyFont="1" applyBorder="1" applyAlignment="1">
      <alignment horizontal="center" vertical="top"/>
    </xf>
    <xf numFmtId="42" fontId="25" fillId="0" borderId="10" xfId="0" applyNumberFormat="1" applyFont="1" applyBorder="1" applyAlignment="1">
      <alignment vertical="top"/>
    </xf>
    <xf numFmtId="0" fontId="27" fillId="0" borderId="10" xfId="0" applyFont="1" applyBorder="1" applyAlignment="1">
      <alignment vertical="top"/>
    </xf>
    <xf numFmtId="0" fontId="28" fillId="0" borderId="10" xfId="0" applyFont="1" applyBorder="1" applyAlignment="1">
      <alignment vertical="top"/>
    </xf>
    <xf numFmtId="0" fontId="29" fillId="0" borderId="0" xfId="0" applyFont="1"/>
    <xf numFmtId="0" fontId="30" fillId="0" borderId="0" xfId="0" applyFont="1"/>
    <xf numFmtId="166" fontId="30" fillId="0" borderId="0" xfId="0" applyNumberFormat="1" applyFont="1" applyAlignment="1">
      <alignment vertical="center"/>
    </xf>
    <xf numFmtId="0" fontId="25" fillId="0" borderId="12" xfId="0" applyFont="1" applyBorder="1" applyAlignment="1">
      <alignment horizontal="left" vertical="top"/>
    </xf>
    <xf numFmtId="42" fontId="25" fillId="0" borderId="13" xfId="0" applyNumberFormat="1" applyFont="1" applyBorder="1" applyAlignment="1">
      <alignment vertical="top"/>
    </xf>
    <xf numFmtId="14" fontId="29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9" fillId="0" borderId="0" xfId="0" applyFont="1" applyAlignment="1">
      <alignment horizontal="right"/>
    </xf>
    <xf numFmtId="0" fontId="4" fillId="0" borderId="0" xfId="0" applyFont="1" applyAlignment="1">
      <alignment wrapText="1"/>
    </xf>
    <xf numFmtId="14" fontId="29" fillId="0" borderId="0" xfId="0" applyNumberFormat="1" applyFont="1"/>
    <xf numFmtId="2" fontId="31" fillId="0" borderId="0" xfId="0" applyNumberFormat="1" applyFont="1" applyAlignment="1">
      <alignment horizontal="center" vertical="top" wrapText="1"/>
    </xf>
    <xf numFmtId="0" fontId="30" fillId="0" borderId="19" xfId="0" applyFont="1" applyBorder="1"/>
    <xf numFmtId="0" fontId="34" fillId="24" borderId="0" xfId="0" applyFont="1" applyFill="1"/>
    <xf numFmtId="0" fontId="35" fillId="24" borderId="0" xfId="0" applyFont="1" applyFill="1"/>
    <xf numFmtId="0" fontId="37" fillId="0" borderId="0" xfId="0" applyFont="1"/>
    <xf numFmtId="0" fontId="39" fillId="0" borderId="0" xfId="0" applyFont="1" applyAlignment="1">
      <alignment horizontal="justify" vertical="top" wrapText="1"/>
    </xf>
    <xf numFmtId="0" fontId="30" fillId="0" borderId="0" xfId="0" applyFont="1" applyAlignment="1">
      <alignment wrapText="1"/>
    </xf>
    <xf numFmtId="1" fontId="38" fillId="0" borderId="0" xfId="0" applyNumberFormat="1" applyFont="1"/>
    <xf numFmtId="165" fontId="38" fillId="0" borderId="0" xfId="0" applyNumberFormat="1" applyFont="1"/>
    <xf numFmtId="9" fontId="38" fillId="0" borderId="0" xfId="0" applyNumberFormat="1" applyFont="1"/>
    <xf numFmtId="0" fontId="38" fillId="0" borderId="0" xfId="0" applyFont="1" applyAlignment="1">
      <alignment horizontal="center"/>
    </xf>
    <xf numFmtId="1" fontId="30" fillId="0" borderId="19" xfId="0" applyNumberFormat="1" applyFont="1" applyBorder="1" applyAlignment="1">
      <alignment horizontal="center" vertical="center"/>
    </xf>
    <xf numFmtId="0" fontId="42" fillId="0" borderId="0" xfId="0" applyFont="1"/>
    <xf numFmtId="1" fontId="30" fillId="0" borderId="0" xfId="0" applyNumberFormat="1" applyFont="1"/>
    <xf numFmtId="1" fontId="30" fillId="0" borderId="0" xfId="0" applyNumberFormat="1" applyFont="1" applyAlignment="1">
      <alignment vertical="center"/>
    </xf>
    <xf numFmtId="9" fontId="38" fillId="0" borderId="0" xfId="0" applyNumberFormat="1" applyFont="1" applyAlignment="1">
      <alignment vertical="center"/>
    </xf>
    <xf numFmtId="0" fontId="38" fillId="0" borderId="0" xfId="0" applyFont="1" applyAlignment="1">
      <alignment horizontal="center" vertical="center"/>
    </xf>
    <xf numFmtId="165" fontId="38" fillId="0" borderId="0" xfId="0" applyNumberFormat="1" applyFont="1" applyAlignment="1">
      <alignment vertical="center"/>
    </xf>
    <xf numFmtId="0" fontId="42" fillId="0" borderId="0" xfId="0" applyFont="1" applyAlignment="1">
      <alignment vertical="center"/>
    </xf>
    <xf numFmtId="1" fontId="38" fillId="0" borderId="0" xfId="0" applyNumberFormat="1" applyFont="1" applyAlignment="1">
      <alignment vertical="center"/>
    </xf>
    <xf numFmtId="0" fontId="30" fillId="0" borderId="0" xfId="0" applyFont="1" applyAlignment="1">
      <alignment horizontal="right" wrapText="1"/>
    </xf>
    <xf numFmtId="1" fontId="30" fillId="0" borderId="0" xfId="0" applyNumberFormat="1" applyFont="1" applyAlignment="1">
      <alignment horizontal="right" wrapText="1"/>
    </xf>
    <xf numFmtId="3" fontId="30" fillId="0" borderId="0" xfId="0" applyNumberFormat="1" applyFont="1" applyAlignment="1">
      <alignment horizontal="right" wrapText="1"/>
    </xf>
    <xf numFmtId="166" fontId="30" fillId="0" borderId="0" xfId="0" applyNumberFormat="1" applyFont="1"/>
    <xf numFmtId="0" fontId="32" fillId="25" borderId="14" xfId="0" applyFont="1" applyFill="1" applyBorder="1" applyAlignment="1">
      <alignment horizontal="center" vertical="center"/>
    </xf>
    <xf numFmtId="0" fontId="32" fillId="25" borderId="15" xfId="0" applyFont="1" applyFill="1" applyBorder="1" applyAlignment="1">
      <alignment horizontal="center" vertical="center"/>
    </xf>
    <xf numFmtId="0" fontId="32" fillId="25" borderId="16" xfId="0" applyFont="1" applyFill="1" applyBorder="1" applyAlignment="1">
      <alignment horizontal="center" vertical="center"/>
    </xf>
    <xf numFmtId="0" fontId="32" fillId="25" borderId="16" xfId="0" applyFont="1" applyFill="1" applyBorder="1" applyAlignment="1">
      <alignment horizontal="center" vertical="center" wrapText="1"/>
    </xf>
    <xf numFmtId="0" fontId="32" fillId="25" borderId="17" xfId="0" applyFont="1" applyFill="1" applyBorder="1" applyAlignment="1">
      <alignment horizontal="center" vertical="center" wrapText="1"/>
    </xf>
    <xf numFmtId="0" fontId="32" fillId="25" borderId="14" xfId="0" applyFont="1" applyFill="1" applyBorder="1" applyAlignment="1">
      <alignment horizontal="center" vertical="center" wrapText="1"/>
    </xf>
    <xf numFmtId="0" fontId="26" fillId="25" borderId="0" xfId="0" applyFont="1" applyFill="1"/>
    <xf numFmtId="0" fontId="0" fillId="25" borderId="0" xfId="0" applyFill="1"/>
    <xf numFmtId="0" fontId="32" fillId="25" borderId="18" xfId="0" applyFont="1" applyFill="1" applyBorder="1" applyAlignment="1">
      <alignment horizontal="center" vertical="center"/>
    </xf>
    <xf numFmtId="0" fontId="32" fillId="25" borderId="11" xfId="0" applyFont="1" applyFill="1" applyBorder="1" applyAlignment="1">
      <alignment horizontal="center" vertical="center"/>
    </xf>
    <xf numFmtId="0" fontId="32" fillId="25" borderId="11" xfId="0" applyFont="1" applyFill="1" applyBorder="1" applyAlignment="1">
      <alignment vertical="center"/>
    </xf>
    <xf numFmtId="0" fontId="33" fillId="25" borderId="11" xfId="0" applyFont="1" applyFill="1" applyBorder="1"/>
    <xf numFmtId="165" fontId="32" fillId="25" borderId="18" xfId="0" applyNumberFormat="1" applyFont="1" applyFill="1" applyBorder="1"/>
    <xf numFmtId="0" fontId="40" fillId="25" borderId="12" xfId="0" applyFont="1" applyFill="1" applyBorder="1" applyAlignment="1">
      <alignment horizontal="left" vertical="top"/>
    </xf>
    <xf numFmtId="0" fontId="41" fillId="25" borderId="10" xfId="0" applyFont="1" applyFill="1" applyBorder="1" applyAlignment="1">
      <alignment vertical="top"/>
    </xf>
    <xf numFmtId="9" fontId="41" fillId="25" borderId="10" xfId="0" applyNumberFormat="1" applyFont="1" applyFill="1" applyBorder="1" applyAlignment="1">
      <alignment vertical="top"/>
    </xf>
    <xf numFmtId="42" fontId="40" fillId="25" borderId="10" xfId="0" applyNumberFormat="1" applyFont="1" applyFill="1" applyBorder="1" applyAlignment="1">
      <alignment vertical="top"/>
    </xf>
    <xf numFmtId="42" fontId="40" fillId="25" borderId="20" xfId="0" applyNumberFormat="1" applyFont="1" applyFill="1" applyBorder="1" applyAlignment="1">
      <alignment vertical="top"/>
    </xf>
    <xf numFmtId="9" fontId="40" fillId="25" borderId="10" xfId="0" applyNumberFormat="1" applyFont="1" applyFill="1" applyBorder="1" applyAlignment="1">
      <alignment horizontal="center" vertical="top"/>
    </xf>
    <xf numFmtId="0" fontId="36" fillId="26" borderId="0" xfId="0" applyFont="1" applyFill="1"/>
    <xf numFmtId="0" fontId="43" fillId="0" borderId="0" xfId="0" applyFont="1"/>
  </cellXfs>
  <cellStyles count="94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Explanatory Text 2" xfId="56" xr:uid="{00000000-0005-0000-0000-000038000000}"/>
    <cellStyle name="Explanatory Text 3" xfId="57" xr:uid="{00000000-0005-0000-0000-000039000000}"/>
    <cellStyle name="Good 2" xfId="58" xr:uid="{00000000-0005-0000-0000-00003A000000}"/>
    <cellStyle name="Good 3" xfId="59" xr:uid="{00000000-0005-0000-0000-00003B000000}"/>
    <cellStyle name="Heading 1 2" xfId="60" xr:uid="{00000000-0005-0000-0000-00003C000000}"/>
    <cellStyle name="Heading 1 3" xfId="61" xr:uid="{00000000-0005-0000-0000-00003D000000}"/>
    <cellStyle name="Heading 2 2" xfId="62" xr:uid="{00000000-0005-0000-0000-00003E000000}"/>
    <cellStyle name="Heading 2 3" xfId="63" xr:uid="{00000000-0005-0000-0000-00003F000000}"/>
    <cellStyle name="Heading 3 2" xfId="64" xr:uid="{00000000-0005-0000-0000-000040000000}"/>
    <cellStyle name="Heading 3 3" xfId="65" xr:uid="{00000000-0005-0000-0000-000041000000}"/>
    <cellStyle name="Heading 4 2" xfId="66" xr:uid="{00000000-0005-0000-0000-000042000000}"/>
    <cellStyle name="Heading 4 3" xfId="67" xr:uid="{00000000-0005-0000-0000-000043000000}"/>
    <cellStyle name="Input 2" xfId="68" xr:uid="{00000000-0005-0000-0000-000044000000}"/>
    <cellStyle name="Input 3" xfId="69" xr:uid="{00000000-0005-0000-0000-000045000000}"/>
    <cellStyle name="Linked Cell 2" xfId="70" xr:uid="{00000000-0005-0000-0000-000046000000}"/>
    <cellStyle name="Linked Cell 3" xfId="71" xr:uid="{00000000-0005-0000-0000-000047000000}"/>
    <cellStyle name="Neutral 2" xfId="72" xr:uid="{00000000-0005-0000-0000-000048000000}"/>
    <cellStyle name="Neutral 3" xfId="73" xr:uid="{00000000-0005-0000-0000-000049000000}"/>
    <cellStyle name="Normal" xfId="0" builtinId="0"/>
    <cellStyle name="Normal 2" xfId="89" xr:uid="{00000000-0005-0000-0000-00004B000000}"/>
    <cellStyle name="Normal 2 2" xfId="74" xr:uid="{00000000-0005-0000-0000-00004C000000}"/>
    <cellStyle name="Normal 2 3" xfId="75" xr:uid="{00000000-0005-0000-0000-00004D000000}"/>
    <cellStyle name="Normal 2 3 2" xfId="91" xr:uid="{00000000-0005-0000-0000-00004E000000}"/>
    <cellStyle name="Normal 3" xfId="76" xr:uid="{00000000-0005-0000-0000-00004F000000}"/>
    <cellStyle name="Normal 4" xfId="88" xr:uid="{00000000-0005-0000-0000-000050000000}"/>
    <cellStyle name="Normal 4 2" xfId="93" xr:uid="{00000000-0005-0000-0000-000051000000}"/>
    <cellStyle name="Normal 6" xfId="77" xr:uid="{00000000-0005-0000-0000-000052000000}"/>
    <cellStyle name="Normal 6 2" xfId="92" xr:uid="{00000000-0005-0000-0000-000053000000}"/>
    <cellStyle name="Note 2" xfId="78" xr:uid="{00000000-0005-0000-0000-000054000000}"/>
    <cellStyle name="Note 3" xfId="79" xr:uid="{00000000-0005-0000-0000-000055000000}"/>
    <cellStyle name="Output 2" xfId="80" xr:uid="{00000000-0005-0000-0000-000056000000}"/>
    <cellStyle name="Output 3" xfId="81" xr:uid="{00000000-0005-0000-0000-000057000000}"/>
    <cellStyle name="Title 2" xfId="82" xr:uid="{00000000-0005-0000-0000-000058000000}"/>
    <cellStyle name="Title 3" xfId="83" xr:uid="{00000000-0005-0000-0000-000059000000}"/>
    <cellStyle name="Total 2" xfId="84" xr:uid="{00000000-0005-0000-0000-00005A000000}"/>
    <cellStyle name="Total 3" xfId="85" xr:uid="{00000000-0005-0000-0000-00005B000000}"/>
    <cellStyle name="Warning Text 2" xfId="86" xr:uid="{00000000-0005-0000-0000-00005C000000}"/>
    <cellStyle name="Warning Text 3" xfId="87" xr:uid="{00000000-0005-0000-0000-00005D000000}"/>
  </cellStyles>
  <dxfs count="0"/>
  <tableStyles count="0" defaultTableStyle="TableStyleMedium9" defaultPivotStyle="PivotStyleLight16"/>
  <colors>
    <mruColors>
      <color rgb="FF2DC8FF"/>
      <color rgb="FF6DD9FF"/>
      <color rgb="FFFFFF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5CDE-4A7A-B4B4-804CC7AFF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569008"/>
        <c:axId val="218574992"/>
      </c:barChart>
      <c:catAx>
        <c:axId val="218569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18574992"/>
        <c:crosses val="autoZero"/>
        <c:auto val="1"/>
        <c:lblAlgn val="ctr"/>
        <c:lblOffset val="100"/>
        <c:noMultiLvlLbl val="0"/>
      </c:catAx>
      <c:valAx>
        <c:axId val="21857499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1856900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206189</xdr:colOff>
      <xdr:row>0</xdr:row>
      <xdr:rowOff>0</xdr:rowOff>
    </xdr:from>
    <xdr:to>
      <xdr:col>5</xdr:col>
      <xdr:colOff>600637</xdr:colOff>
      <xdr:row>4</xdr:row>
      <xdr:rowOff>3290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6904DB-A68E-41FB-A404-C337DA8E9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1671" y="0"/>
          <a:ext cx="1792942" cy="11687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2"/>
  <sheetViews>
    <sheetView tabSelected="1" view="pageBreakPreview" zoomScale="85" zoomScaleSheetLayoutView="85" workbookViewId="0">
      <pane ySplit="5" topLeftCell="A6" activePane="bottomLeft" state="frozen"/>
      <selection pane="bottomLeft" activeCell="G9" sqref="G9"/>
    </sheetView>
  </sheetViews>
  <sheetFormatPr defaultRowHeight="15" x14ac:dyDescent="0.25"/>
  <cols>
    <col min="1" max="1" width="4.453125" customWidth="1"/>
    <col min="2" max="2" width="8.36328125" customWidth="1"/>
    <col min="3" max="3" width="37.1796875" customWidth="1"/>
    <col min="4" max="4" width="8.08984375" customWidth="1"/>
    <col min="5" max="5" width="8.54296875" customWidth="1"/>
    <col min="6" max="6" width="9.36328125" customWidth="1"/>
    <col min="7" max="9" width="10.81640625" customWidth="1"/>
    <col min="10" max="10" width="9.1796875" bestFit="1" customWidth="1"/>
    <col min="11" max="11" width="11.453125" customWidth="1"/>
    <col min="12" max="12" width="11" customWidth="1"/>
  </cols>
  <sheetData>
    <row r="1" spans="1:13" ht="31.2" x14ac:dyDescent="0.6">
      <c r="A1" s="62" t="s">
        <v>96</v>
      </c>
      <c r="D1" s="21"/>
      <c r="E1" s="21"/>
      <c r="F1" s="22"/>
      <c r="G1" s="7"/>
      <c r="H1" s="7"/>
      <c r="I1" s="7"/>
    </row>
    <row r="2" spans="1:13" ht="23.4" x14ac:dyDescent="0.45">
      <c r="A2" s="23"/>
      <c r="D2" s="21"/>
      <c r="E2" s="21"/>
      <c r="F2" s="22"/>
      <c r="G2" s="7"/>
      <c r="H2" s="7"/>
      <c r="I2" s="7"/>
      <c r="J2" s="7"/>
    </row>
    <row r="3" spans="1:13" ht="18" x14ac:dyDescent="0.35">
      <c r="A3" s="63" t="s">
        <v>97</v>
      </c>
      <c r="D3" s="21"/>
      <c r="E3" s="21"/>
      <c r="F3" s="22"/>
      <c r="G3" s="12"/>
      <c r="H3" s="12"/>
      <c r="I3" s="12"/>
      <c r="M3" s="7"/>
    </row>
    <row r="4" spans="1:13" ht="19.5" customHeight="1" x14ac:dyDescent="0.3">
      <c r="C4" s="19"/>
      <c r="D4" s="21"/>
      <c r="E4" s="21"/>
      <c r="F4" s="21"/>
      <c r="G4" s="18"/>
      <c r="H4" s="18"/>
      <c r="I4" s="18"/>
      <c r="J4" s="16"/>
      <c r="K4" s="18"/>
    </row>
    <row r="5" spans="1:13" s="50" customFormat="1" ht="30.75" customHeight="1" thickBot="1" x14ac:dyDescent="0.35">
      <c r="A5" s="43" t="s">
        <v>3</v>
      </c>
      <c r="B5" s="44"/>
      <c r="C5" s="45" t="s">
        <v>0</v>
      </c>
      <c r="D5" s="45" t="s">
        <v>26</v>
      </c>
      <c r="E5" s="46" t="s">
        <v>27</v>
      </c>
      <c r="F5" s="46" t="s">
        <v>4</v>
      </c>
      <c r="G5" s="46" t="s">
        <v>5</v>
      </c>
      <c r="H5" s="46" t="s">
        <v>93</v>
      </c>
      <c r="I5" s="46" t="s">
        <v>92</v>
      </c>
      <c r="J5" s="45" t="s">
        <v>1</v>
      </c>
      <c r="K5" s="47" t="s">
        <v>6</v>
      </c>
      <c r="L5" s="48" t="s">
        <v>7</v>
      </c>
      <c r="M5" s="49"/>
    </row>
    <row r="6" spans="1:13" ht="16.2" thickBot="1" x14ac:dyDescent="0.35">
      <c r="A6" s="30"/>
      <c r="B6" s="8"/>
      <c r="C6" s="25"/>
      <c r="D6" s="31"/>
      <c r="E6" s="28"/>
      <c r="F6" s="26"/>
      <c r="G6" s="29"/>
      <c r="H6" s="29"/>
      <c r="I6" s="29"/>
      <c r="J6" s="9"/>
      <c r="K6" s="27"/>
      <c r="L6" s="20"/>
    </row>
    <row r="7" spans="1:13" s="50" customFormat="1" ht="16.2" thickBot="1" x14ac:dyDescent="0.35">
      <c r="A7" s="51" t="str">
        <f>IF(F7&lt;&gt;"",1+MAX(#REF!),"")</f>
        <v/>
      </c>
      <c r="B7" s="52" t="s">
        <v>58</v>
      </c>
      <c r="C7" s="53" t="s">
        <v>59</v>
      </c>
      <c r="D7" s="54"/>
      <c r="E7" s="54"/>
      <c r="F7" s="54"/>
      <c r="G7" s="54"/>
      <c r="H7" s="54"/>
      <c r="I7" s="54"/>
      <c r="J7" s="54"/>
      <c r="K7" s="54"/>
      <c r="L7" s="55">
        <f>SUM(K9:K44)</f>
        <v>0</v>
      </c>
    </row>
    <row r="8" spans="1:13" ht="15.6" x14ac:dyDescent="0.3">
      <c r="A8" s="30" t="str">
        <f>IF(F8&lt;&gt;"",1+MAX($A$6:A7),"")</f>
        <v/>
      </c>
      <c r="B8" s="8"/>
      <c r="C8" s="25"/>
      <c r="D8" s="31"/>
      <c r="E8" s="28"/>
      <c r="F8" s="26"/>
      <c r="G8" s="29"/>
      <c r="H8" s="29"/>
      <c r="I8" s="29"/>
      <c r="J8" s="9"/>
      <c r="K8" s="27"/>
      <c r="L8" s="20"/>
    </row>
    <row r="9" spans="1:13" ht="15.6" x14ac:dyDescent="0.3">
      <c r="A9" s="30" t="str">
        <f>IF(F9&lt;&gt;"",1+MAX($A$6:A8),"")</f>
        <v/>
      </c>
      <c r="B9" s="8"/>
      <c r="C9" s="24" t="s">
        <v>61</v>
      </c>
      <c r="D9" s="31"/>
      <c r="E9" s="28"/>
      <c r="F9" s="26"/>
      <c r="G9" s="29"/>
      <c r="H9" s="29"/>
      <c r="I9" s="29"/>
      <c r="J9" s="9"/>
      <c r="K9" s="27"/>
      <c r="L9" s="20"/>
    </row>
    <row r="10" spans="1:13" ht="15.6" x14ac:dyDescent="0.3">
      <c r="A10" s="30">
        <f>IF(F10&lt;&gt;"",1+MAX($A$6:A9),"")</f>
        <v>1</v>
      </c>
      <c r="B10" s="8"/>
      <c r="C10" s="25" t="s">
        <v>78</v>
      </c>
      <c r="D10" s="39">
        <v>16</v>
      </c>
      <c r="E10" s="28">
        <v>0.1</v>
      </c>
      <c r="F10" s="32">
        <f t="shared" ref="F10:F13" si="0">D10*(1+E10)</f>
        <v>17.600000000000001</v>
      </c>
      <c r="G10" s="29" t="s">
        <v>60</v>
      </c>
      <c r="H10" s="29"/>
      <c r="I10" s="29"/>
      <c r="J10" s="42"/>
      <c r="K10" s="27">
        <f t="shared" ref="K10:K13" si="1">J10*F10</f>
        <v>0</v>
      </c>
      <c r="L10" s="20"/>
    </row>
    <row r="11" spans="1:13" ht="15.6" x14ac:dyDescent="0.3">
      <c r="A11" s="30">
        <f>IF(F11&lt;&gt;"",1+MAX($A$6:A10),"")</f>
        <v>2</v>
      </c>
      <c r="B11" s="8"/>
      <c r="C11" s="25" t="s">
        <v>79</v>
      </c>
      <c r="D11" s="39">
        <v>3</v>
      </c>
      <c r="E11" s="28">
        <v>0.1</v>
      </c>
      <c r="F11" s="32">
        <f t="shared" ref="F11:F12" si="2">D11*(1+E11)</f>
        <v>3.3000000000000003</v>
      </c>
      <c r="G11" s="29" t="s">
        <v>60</v>
      </c>
      <c r="H11" s="29"/>
      <c r="I11" s="29"/>
      <c r="J11" s="42"/>
      <c r="K11" s="27">
        <f t="shared" ref="K11:K12" si="3">J11*F11</f>
        <v>0</v>
      </c>
      <c r="L11" s="20"/>
    </row>
    <row r="12" spans="1:13" ht="15.6" x14ac:dyDescent="0.3">
      <c r="A12" s="30">
        <f>IF(F12&lt;&gt;"",1+MAX($A$6:A11),"")</f>
        <v>3</v>
      </c>
      <c r="B12" s="8"/>
      <c r="C12" s="25" t="s">
        <v>80</v>
      </c>
      <c r="D12" s="40">
        <v>2.2000000000000002</v>
      </c>
      <c r="E12" s="28">
        <v>0.1</v>
      </c>
      <c r="F12" s="32">
        <f t="shared" si="2"/>
        <v>2.4200000000000004</v>
      </c>
      <c r="G12" s="29" t="s">
        <v>60</v>
      </c>
      <c r="H12" s="29"/>
      <c r="I12" s="29"/>
      <c r="J12" s="42"/>
      <c r="K12" s="27">
        <f t="shared" si="3"/>
        <v>0</v>
      </c>
      <c r="L12" s="20"/>
    </row>
    <row r="13" spans="1:13" ht="15.6" x14ac:dyDescent="0.3">
      <c r="A13" s="30">
        <f>IF(F13&lt;&gt;"",1+MAX($A$6:A12),"")</f>
        <v>4</v>
      </c>
      <c r="B13" s="8"/>
      <c r="C13" s="25" t="s">
        <v>81</v>
      </c>
      <c r="D13" s="41">
        <v>84</v>
      </c>
      <c r="E13" s="28">
        <v>0.1</v>
      </c>
      <c r="F13" s="32">
        <f t="shared" si="0"/>
        <v>92.4</v>
      </c>
      <c r="G13" s="29" t="s">
        <v>60</v>
      </c>
      <c r="H13" s="29"/>
      <c r="I13" s="29"/>
      <c r="J13" s="42"/>
      <c r="K13" s="27">
        <f t="shared" si="1"/>
        <v>0</v>
      </c>
      <c r="L13" s="20"/>
    </row>
    <row r="14" spans="1:13" ht="15.6" x14ac:dyDescent="0.3">
      <c r="A14" s="30">
        <f>IF(F14&lt;&gt;"",1+MAX($A$6:A13),"")</f>
        <v>5</v>
      </c>
      <c r="B14" s="8"/>
      <c r="C14" s="25" t="s">
        <v>82</v>
      </c>
      <c r="D14" s="41">
        <v>56</v>
      </c>
      <c r="E14" s="28">
        <v>0.1</v>
      </c>
      <c r="F14" s="32">
        <f t="shared" ref="F14" si="4">D14*(1+E14)</f>
        <v>61.600000000000009</v>
      </c>
      <c r="G14" s="29" t="s">
        <v>60</v>
      </c>
      <c r="H14" s="29"/>
      <c r="I14" s="29"/>
      <c r="J14" s="42"/>
      <c r="K14" s="27">
        <f t="shared" ref="K14" si="5">J14*F14</f>
        <v>0</v>
      </c>
      <c r="L14" s="20"/>
    </row>
    <row r="15" spans="1:13" ht="15.6" x14ac:dyDescent="0.3">
      <c r="A15" s="30" t="str">
        <f>IF(F15&lt;&gt;"",1+MAX($A$6:A14),"")</f>
        <v/>
      </c>
      <c r="B15" s="8"/>
      <c r="C15" s="25"/>
      <c r="D15" s="33"/>
      <c r="E15" s="34"/>
      <c r="F15" s="33"/>
      <c r="G15" s="35"/>
      <c r="H15" s="35"/>
      <c r="I15" s="35"/>
      <c r="J15" s="9"/>
      <c r="K15" s="36"/>
      <c r="L15" s="20"/>
    </row>
    <row r="16" spans="1:13" ht="15.6" x14ac:dyDescent="0.3">
      <c r="A16" s="30" t="str">
        <f>IF(F16&lt;&gt;"",1+MAX($A$6:A15),"")</f>
        <v/>
      </c>
      <c r="B16" s="8"/>
      <c r="C16" s="24" t="s">
        <v>62</v>
      </c>
      <c r="D16" s="33"/>
      <c r="E16" s="34"/>
      <c r="F16" s="33"/>
      <c r="G16" s="35"/>
      <c r="H16" s="35"/>
      <c r="I16" s="35"/>
      <c r="J16" s="9"/>
      <c r="K16" s="36"/>
      <c r="L16" s="20"/>
    </row>
    <row r="17" spans="1:12" ht="28.8" x14ac:dyDescent="0.3">
      <c r="A17" s="30">
        <f>IF(F17&lt;&gt;"",1+MAX($A$6:A16),"")</f>
        <v>6</v>
      </c>
      <c r="B17" s="8"/>
      <c r="C17" s="25" t="s">
        <v>77</v>
      </c>
      <c r="D17" s="39">
        <v>31</v>
      </c>
      <c r="E17" s="28">
        <v>0.1</v>
      </c>
      <c r="F17" s="32">
        <f t="shared" ref="F17:F19" si="6">D17*(1+E17)</f>
        <v>34.1</v>
      </c>
      <c r="G17" s="29" t="s">
        <v>60</v>
      </c>
      <c r="H17" s="29"/>
      <c r="I17" s="29"/>
      <c r="J17" s="42"/>
      <c r="K17" s="27">
        <f t="shared" ref="K17:K19" si="7">J17*F17</f>
        <v>0</v>
      </c>
      <c r="L17" s="20"/>
    </row>
    <row r="18" spans="1:12" ht="57.6" x14ac:dyDescent="0.3">
      <c r="A18" s="30">
        <f>IF(F18&lt;&gt;"",1+MAX($A$6:A17),"")</f>
        <v>7</v>
      </c>
      <c r="B18" s="8"/>
      <c r="C18" s="25" t="s">
        <v>63</v>
      </c>
      <c r="D18" s="41">
        <v>24319</v>
      </c>
      <c r="E18" s="28">
        <v>0.1</v>
      </c>
      <c r="F18" s="32">
        <f t="shared" si="6"/>
        <v>26750.9</v>
      </c>
      <c r="G18" s="29" t="s">
        <v>57</v>
      </c>
      <c r="H18" s="29"/>
      <c r="I18" s="29"/>
      <c r="J18" s="42"/>
      <c r="K18" s="27">
        <f t="shared" si="7"/>
        <v>0</v>
      </c>
      <c r="L18" s="20"/>
    </row>
    <row r="19" spans="1:12" ht="57.6" x14ac:dyDescent="0.3">
      <c r="A19" s="30">
        <f>IF(F19&lt;&gt;"",1+MAX($A$6:A18),"")</f>
        <v>8</v>
      </c>
      <c r="B19" s="8"/>
      <c r="C19" s="25" t="s">
        <v>83</v>
      </c>
      <c r="D19" s="41">
        <v>24085</v>
      </c>
      <c r="E19" s="28">
        <v>0.1</v>
      </c>
      <c r="F19" s="32">
        <f t="shared" si="6"/>
        <v>26493.500000000004</v>
      </c>
      <c r="G19" s="29" t="s">
        <v>57</v>
      </c>
      <c r="H19" s="29"/>
      <c r="I19" s="29"/>
      <c r="J19" s="42"/>
      <c r="K19" s="27">
        <f t="shared" si="7"/>
        <v>0</v>
      </c>
      <c r="L19" s="20"/>
    </row>
    <row r="20" spans="1:12" ht="57.6" x14ac:dyDescent="0.3">
      <c r="A20" s="30">
        <f>IF(F20&lt;&gt;"",1+MAX($A$6:A19),"")</f>
        <v>9</v>
      </c>
      <c r="B20" s="8"/>
      <c r="C20" s="25" t="s">
        <v>84</v>
      </c>
      <c r="D20" s="41">
        <v>24944</v>
      </c>
      <c r="E20" s="28">
        <v>0.1</v>
      </c>
      <c r="F20" s="32">
        <f t="shared" ref="F20:F24" si="8">D20*(1+E20)</f>
        <v>27438.400000000001</v>
      </c>
      <c r="G20" s="29" t="s">
        <v>57</v>
      </c>
      <c r="H20" s="29"/>
      <c r="I20" s="29"/>
      <c r="J20" s="42"/>
      <c r="K20" s="27">
        <f t="shared" ref="K20:K24" si="9">J20*F20</f>
        <v>0</v>
      </c>
      <c r="L20" s="20"/>
    </row>
    <row r="21" spans="1:12" ht="57.6" x14ac:dyDescent="0.3">
      <c r="A21" s="30">
        <f>IF(F21&lt;&gt;"",1+MAX($A$6:A20),"")</f>
        <v>10</v>
      </c>
      <c r="B21" s="8"/>
      <c r="C21" s="25" t="s">
        <v>85</v>
      </c>
      <c r="D21" s="41">
        <v>24840</v>
      </c>
      <c r="E21" s="28">
        <v>0.1</v>
      </c>
      <c r="F21" s="32">
        <f t="shared" si="8"/>
        <v>27324.000000000004</v>
      </c>
      <c r="G21" s="29" t="s">
        <v>57</v>
      </c>
      <c r="H21" s="29"/>
      <c r="I21" s="29"/>
      <c r="J21" s="42"/>
      <c r="K21" s="27">
        <f t="shared" si="9"/>
        <v>0</v>
      </c>
      <c r="L21" s="20"/>
    </row>
    <row r="22" spans="1:12" ht="15.6" x14ac:dyDescent="0.3">
      <c r="A22" s="30">
        <f>IF(F22&lt;&gt;"",1+MAX($A$6:A21),"")</f>
        <v>11</v>
      </c>
      <c r="B22" s="8"/>
      <c r="C22" s="25" t="s">
        <v>87</v>
      </c>
      <c r="D22" s="41">
        <f>D19/27</f>
        <v>892.03703703703707</v>
      </c>
      <c r="E22" s="28">
        <v>0.1</v>
      </c>
      <c r="F22" s="32">
        <f t="shared" si="8"/>
        <v>981.24074074074088</v>
      </c>
      <c r="G22" s="29" t="s">
        <v>60</v>
      </c>
      <c r="H22" s="29"/>
      <c r="I22" s="29"/>
      <c r="J22" s="42"/>
      <c r="K22" s="27">
        <f t="shared" si="9"/>
        <v>0</v>
      </c>
      <c r="L22" s="20"/>
    </row>
    <row r="23" spans="1:12" ht="15.6" x14ac:dyDescent="0.3">
      <c r="A23" s="30">
        <f>IF(F23&lt;&gt;"",1+MAX($A$6:A22),"")</f>
        <v>12</v>
      </c>
      <c r="B23" s="8"/>
      <c r="C23" s="25" t="s">
        <v>86</v>
      </c>
      <c r="D23" s="41">
        <f>D20/27</f>
        <v>923.85185185185185</v>
      </c>
      <c r="E23" s="28">
        <v>0.1</v>
      </c>
      <c r="F23" s="32">
        <f t="shared" si="8"/>
        <v>1016.2370370370371</v>
      </c>
      <c r="G23" s="29" t="s">
        <v>60</v>
      </c>
      <c r="H23" s="29"/>
      <c r="I23" s="29"/>
      <c r="J23" s="42"/>
      <c r="K23" s="27">
        <f t="shared" si="9"/>
        <v>0</v>
      </c>
      <c r="L23" s="20"/>
    </row>
    <row r="24" spans="1:12" ht="15.6" x14ac:dyDescent="0.3">
      <c r="A24" s="30">
        <f>IF(F24&lt;&gt;"",1+MAX($A$6:A23),"")</f>
        <v>13</v>
      </c>
      <c r="B24" s="8"/>
      <c r="C24" s="25" t="s">
        <v>88</v>
      </c>
      <c r="D24" s="41">
        <f>D21/27</f>
        <v>920</v>
      </c>
      <c r="E24" s="28">
        <v>0.1</v>
      </c>
      <c r="F24" s="32">
        <f t="shared" si="8"/>
        <v>1012.0000000000001</v>
      </c>
      <c r="G24" s="29" t="s">
        <v>60</v>
      </c>
      <c r="H24" s="29"/>
      <c r="I24" s="29"/>
      <c r="J24" s="42"/>
      <c r="K24" s="27">
        <f t="shared" si="9"/>
        <v>0</v>
      </c>
      <c r="L24" s="20"/>
    </row>
    <row r="25" spans="1:12" ht="15.6" x14ac:dyDescent="0.3">
      <c r="A25" s="30" t="str">
        <f>IF(F25&lt;&gt;"",1+MAX($A$6:A19),"")</f>
        <v/>
      </c>
      <c r="B25" s="8"/>
      <c r="C25" s="25"/>
      <c r="D25" s="37"/>
      <c r="E25" s="34"/>
      <c r="F25" s="38"/>
      <c r="G25" s="35"/>
      <c r="H25" s="35"/>
      <c r="I25" s="35"/>
      <c r="J25" s="9"/>
      <c r="K25" s="36"/>
      <c r="L25" s="20"/>
    </row>
    <row r="26" spans="1:12" ht="15.6" x14ac:dyDescent="0.3">
      <c r="A26" s="30" t="str">
        <f>IF(F26&lt;&gt;"",1+MAX($A$6:A25),"")</f>
        <v/>
      </c>
      <c r="B26" s="8"/>
      <c r="C26" s="24" t="s">
        <v>64</v>
      </c>
      <c r="D26" s="37"/>
      <c r="E26" s="34"/>
      <c r="F26" s="38"/>
      <c r="G26" s="35"/>
      <c r="H26" s="35"/>
      <c r="I26" s="35"/>
      <c r="J26" s="9"/>
      <c r="K26" s="36"/>
      <c r="L26" s="20"/>
    </row>
    <row r="27" spans="1:12" ht="28.8" x14ac:dyDescent="0.3">
      <c r="A27" s="30">
        <f>IF(F27&lt;&gt;"",1+MAX($A$6:A26),"")</f>
        <v>14</v>
      </c>
      <c r="B27" s="8"/>
      <c r="C27" s="25" t="s">
        <v>76</v>
      </c>
      <c r="D27" s="40">
        <v>9</v>
      </c>
      <c r="E27" s="28">
        <v>0.1</v>
      </c>
      <c r="F27" s="32">
        <f t="shared" ref="F27" si="10">D27*(1+E27)</f>
        <v>9.9</v>
      </c>
      <c r="G27" s="29" t="s">
        <v>60</v>
      </c>
      <c r="H27" s="29"/>
      <c r="I27" s="29"/>
      <c r="J27" s="42"/>
      <c r="K27" s="27">
        <f t="shared" ref="K27" si="11">J27*F27</f>
        <v>0</v>
      </c>
      <c r="L27" s="20"/>
    </row>
    <row r="28" spans="1:12" ht="15.6" x14ac:dyDescent="0.3">
      <c r="A28" s="30"/>
      <c r="B28" s="8"/>
      <c r="C28" s="25"/>
      <c r="D28" s="40"/>
      <c r="E28" s="28"/>
      <c r="F28" s="32"/>
      <c r="G28" s="29"/>
      <c r="H28" s="29"/>
      <c r="I28" s="29"/>
      <c r="J28" s="42"/>
      <c r="K28" s="27"/>
      <c r="L28" s="20"/>
    </row>
    <row r="29" spans="1:12" ht="15.6" x14ac:dyDescent="0.3">
      <c r="A29" s="30" t="str">
        <f>IF(F29&lt;&gt;"",1+MAX($A$6:A28),"")</f>
        <v/>
      </c>
      <c r="B29" s="8"/>
      <c r="C29" s="24" t="s">
        <v>89</v>
      </c>
      <c r="D29" s="37"/>
      <c r="E29" s="34"/>
      <c r="F29" s="38"/>
      <c r="G29" s="35"/>
      <c r="H29" s="35"/>
      <c r="I29" s="35"/>
      <c r="J29" s="9"/>
      <c r="K29" s="36"/>
      <c r="L29" s="20"/>
    </row>
    <row r="30" spans="1:12" ht="15.6" x14ac:dyDescent="0.3">
      <c r="A30" s="30">
        <f>IF(F30&lt;&gt;"",1+MAX($A$6:A29),"")</f>
        <v>15</v>
      </c>
      <c r="B30" s="8"/>
      <c r="C30" s="25" t="s">
        <v>90</v>
      </c>
      <c r="D30" s="39">
        <v>115</v>
      </c>
      <c r="E30" s="28">
        <v>0.1</v>
      </c>
      <c r="F30" s="32">
        <f t="shared" ref="F30" si="12">D30*(1+E30)</f>
        <v>126.50000000000001</v>
      </c>
      <c r="G30" s="29" t="s">
        <v>91</v>
      </c>
      <c r="H30" s="29"/>
      <c r="I30" s="29"/>
      <c r="J30" s="42"/>
      <c r="K30" s="27">
        <f t="shared" ref="K30" si="13">J30*F30</f>
        <v>0</v>
      </c>
      <c r="L30" s="20"/>
    </row>
    <row r="31" spans="1:12" ht="15.6" x14ac:dyDescent="0.3">
      <c r="A31" s="30" t="str">
        <f>IF(F31&lt;&gt;"",1+MAX($A$6:A27),"")</f>
        <v/>
      </c>
      <c r="B31" s="8"/>
      <c r="C31" s="25"/>
      <c r="D31" s="33"/>
      <c r="E31" s="34"/>
      <c r="F31" s="38"/>
      <c r="G31" s="35"/>
      <c r="H31" s="35"/>
      <c r="I31" s="35"/>
      <c r="J31" s="9"/>
      <c r="K31" s="36"/>
      <c r="L31" s="20"/>
    </row>
    <row r="32" spans="1:12" ht="15.6" x14ac:dyDescent="0.3">
      <c r="A32" s="30" t="str">
        <f>IF(F32&lt;&gt;"",1+MAX($A$6:A31),"")</f>
        <v/>
      </c>
      <c r="B32" s="8"/>
      <c r="C32" s="24" t="s">
        <v>65</v>
      </c>
      <c r="D32" s="33"/>
      <c r="E32" s="34"/>
      <c r="F32" s="33"/>
      <c r="G32" s="35"/>
      <c r="H32" s="35"/>
      <c r="I32" s="35"/>
      <c r="J32" s="9"/>
      <c r="K32" s="36"/>
      <c r="L32" s="20"/>
    </row>
    <row r="33" spans="1:12" ht="15.6" x14ac:dyDescent="0.3">
      <c r="A33" s="30">
        <f>IF(F33&lt;&gt;"",1+MAX($A$6:A32),"")</f>
        <v>16</v>
      </c>
      <c r="B33" s="8"/>
      <c r="C33" s="25" t="s">
        <v>66</v>
      </c>
      <c r="D33" s="8">
        <v>635</v>
      </c>
      <c r="E33" s="28">
        <v>0.1</v>
      </c>
      <c r="F33" s="32">
        <f t="shared" ref="F33:F41" si="14">D33*(1+E33)</f>
        <v>698.5</v>
      </c>
      <c r="G33" s="29" t="s">
        <v>75</v>
      </c>
      <c r="H33" s="29"/>
      <c r="I33" s="29"/>
      <c r="J33" s="42"/>
      <c r="K33" s="27">
        <f t="shared" ref="K33:K41" si="15">J33*F33</f>
        <v>0</v>
      </c>
      <c r="L33" s="20"/>
    </row>
    <row r="34" spans="1:12" ht="15.6" x14ac:dyDescent="0.3">
      <c r="A34" s="30">
        <f>IF(F34&lt;&gt;"",1+MAX($A$6:A33),"")</f>
        <v>17</v>
      </c>
      <c r="B34" s="8"/>
      <c r="C34" s="25" t="s">
        <v>67</v>
      </c>
      <c r="D34" s="8">
        <v>81</v>
      </c>
      <c r="E34" s="28">
        <v>0.1</v>
      </c>
      <c r="F34" s="32">
        <f t="shared" si="14"/>
        <v>89.100000000000009</v>
      </c>
      <c r="G34" s="29" t="s">
        <v>75</v>
      </c>
      <c r="H34" s="29"/>
      <c r="I34" s="29"/>
      <c r="J34" s="42"/>
      <c r="K34" s="27">
        <f t="shared" si="15"/>
        <v>0</v>
      </c>
      <c r="L34" s="20"/>
    </row>
    <row r="35" spans="1:12" ht="28.8" x14ac:dyDescent="0.3">
      <c r="A35" s="30">
        <f>IF(F35&lt;&gt;"",1+MAX($A$6:A34),"")</f>
        <v>18</v>
      </c>
      <c r="B35" s="8"/>
      <c r="C35" s="25" t="s">
        <v>68</v>
      </c>
      <c r="D35" s="8">
        <v>410</v>
      </c>
      <c r="E35" s="28">
        <v>0.1</v>
      </c>
      <c r="F35" s="32">
        <f t="shared" si="14"/>
        <v>451.00000000000006</v>
      </c>
      <c r="G35" s="29" t="s">
        <v>75</v>
      </c>
      <c r="H35" s="29"/>
      <c r="I35" s="29"/>
      <c r="J35" s="42"/>
      <c r="K35" s="27">
        <f t="shared" si="15"/>
        <v>0</v>
      </c>
      <c r="L35" s="20"/>
    </row>
    <row r="36" spans="1:12" ht="28.8" x14ac:dyDescent="0.3">
      <c r="A36" s="30">
        <f>IF(F36&lt;&gt;"",1+MAX($A$6:A35),"")</f>
        <v>19</v>
      </c>
      <c r="B36" s="8"/>
      <c r="C36" s="25" t="s">
        <v>69</v>
      </c>
      <c r="D36" s="8">
        <v>470</v>
      </c>
      <c r="E36" s="28">
        <v>0.1</v>
      </c>
      <c r="F36" s="32">
        <f t="shared" si="14"/>
        <v>517</v>
      </c>
      <c r="G36" s="29" t="s">
        <v>75</v>
      </c>
      <c r="H36" s="29"/>
      <c r="I36" s="29"/>
      <c r="J36" s="42"/>
      <c r="K36" s="27">
        <f t="shared" si="15"/>
        <v>0</v>
      </c>
      <c r="L36" s="20"/>
    </row>
    <row r="37" spans="1:12" ht="15.6" x14ac:dyDescent="0.3">
      <c r="A37" s="30">
        <f>IF(F37&lt;&gt;"",1+MAX($A$6:A36),"")</f>
        <v>20</v>
      </c>
      <c r="B37" s="8"/>
      <c r="C37" s="25" t="s">
        <v>70</v>
      </c>
      <c r="D37" s="8">
        <v>53720</v>
      </c>
      <c r="E37" s="28">
        <v>0.1</v>
      </c>
      <c r="F37" s="32">
        <f t="shared" si="14"/>
        <v>59092.000000000007</v>
      </c>
      <c r="G37" s="29" t="s">
        <v>75</v>
      </c>
      <c r="H37" s="29"/>
      <c r="I37" s="29"/>
      <c r="J37" s="42"/>
      <c r="K37" s="27">
        <f t="shared" si="15"/>
        <v>0</v>
      </c>
      <c r="L37" s="20"/>
    </row>
    <row r="38" spans="1:12" ht="15.6" x14ac:dyDescent="0.3">
      <c r="A38" s="30">
        <f>IF(F38&lt;&gt;"",1+MAX($A$6:A37),"")</f>
        <v>21</v>
      </c>
      <c r="B38" s="8"/>
      <c r="C38" s="25" t="s">
        <v>71</v>
      </c>
      <c r="D38" s="8">
        <v>2120</v>
      </c>
      <c r="E38" s="28">
        <v>0.1</v>
      </c>
      <c r="F38" s="32">
        <f t="shared" si="14"/>
        <v>2332</v>
      </c>
      <c r="G38" s="29" t="s">
        <v>75</v>
      </c>
      <c r="H38" s="29"/>
      <c r="I38" s="29"/>
      <c r="J38" s="42"/>
      <c r="K38" s="27">
        <f t="shared" si="15"/>
        <v>0</v>
      </c>
      <c r="L38" s="20"/>
    </row>
    <row r="39" spans="1:12" ht="15.6" x14ac:dyDescent="0.3">
      <c r="A39" s="30">
        <f>IF(F39&lt;&gt;"",1+MAX($A$6:A38),"")</f>
        <v>22</v>
      </c>
      <c r="B39" s="8"/>
      <c r="C39" s="25" t="s">
        <v>72</v>
      </c>
      <c r="D39" s="8">
        <v>1760</v>
      </c>
      <c r="E39" s="28">
        <v>0.1</v>
      </c>
      <c r="F39" s="32">
        <f t="shared" si="14"/>
        <v>1936.0000000000002</v>
      </c>
      <c r="G39" s="29" t="s">
        <v>75</v>
      </c>
      <c r="H39" s="29"/>
      <c r="I39" s="29"/>
      <c r="J39" s="42"/>
      <c r="K39" s="27">
        <f t="shared" si="15"/>
        <v>0</v>
      </c>
      <c r="L39" s="20"/>
    </row>
    <row r="40" spans="1:12" ht="15.6" x14ac:dyDescent="0.3">
      <c r="A40" s="30">
        <f>IF(F40&lt;&gt;"",1+MAX($A$6:A39),"")</f>
        <v>23</v>
      </c>
      <c r="B40" s="8"/>
      <c r="C40" s="25" t="s">
        <v>73</v>
      </c>
      <c r="D40" s="8">
        <v>1760</v>
      </c>
      <c r="E40" s="28">
        <v>0.1</v>
      </c>
      <c r="F40" s="32">
        <f t="shared" si="14"/>
        <v>1936.0000000000002</v>
      </c>
      <c r="G40" s="29" t="s">
        <v>75</v>
      </c>
      <c r="H40" s="29"/>
      <c r="I40" s="29"/>
      <c r="J40" s="42"/>
      <c r="K40" s="27">
        <f t="shared" si="15"/>
        <v>0</v>
      </c>
      <c r="L40" s="20"/>
    </row>
    <row r="41" spans="1:12" ht="15.6" x14ac:dyDescent="0.3">
      <c r="A41" s="30">
        <f>IF(F41&lt;&gt;"",1+MAX($A$6:A40),"")</f>
        <v>24</v>
      </c>
      <c r="B41" s="8"/>
      <c r="C41" s="25" t="s">
        <v>74</v>
      </c>
      <c r="D41" s="8">
        <v>310</v>
      </c>
      <c r="E41" s="28">
        <v>0.1</v>
      </c>
      <c r="F41" s="32">
        <f t="shared" si="14"/>
        <v>341</v>
      </c>
      <c r="G41" s="29" t="s">
        <v>75</v>
      </c>
      <c r="H41" s="29"/>
      <c r="I41" s="29"/>
      <c r="J41" s="42"/>
      <c r="K41" s="27">
        <f t="shared" si="15"/>
        <v>0</v>
      </c>
      <c r="L41" s="20"/>
    </row>
    <row r="42" spans="1:12" ht="15.6" x14ac:dyDescent="0.3">
      <c r="A42" s="30" t="str">
        <f>IF(F42&lt;&gt;"",1+MAX($A$6:A41),"")</f>
        <v/>
      </c>
      <c r="B42" s="8"/>
      <c r="C42" s="25"/>
      <c r="D42" s="8"/>
      <c r="E42" s="28"/>
      <c r="F42" s="32"/>
      <c r="G42" s="29"/>
      <c r="H42" s="29"/>
      <c r="I42" s="29"/>
      <c r="J42" s="42"/>
      <c r="K42" s="27"/>
      <c r="L42" s="20"/>
    </row>
    <row r="43" spans="1:12" ht="15.6" x14ac:dyDescent="0.3">
      <c r="A43" s="30" t="str">
        <f>IF(F43&lt;&gt;"",1+MAX($A$6:A42),"")</f>
        <v/>
      </c>
      <c r="B43" s="8"/>
      <c r="C43" s="24" t="s">
        <v>94</v>
      </c>
      <c r="D43" s="8"/>
      <c r="E43" s="28"/>
      <c r="F43" s="32"/>
      <c r="G43" s="29"/>
      <c r="H43" s="29"/>
      <c r="I43" s="29"/>
      <c r="J43" s="42"/>
      <c r="K43" s="27"/>
      <c r="L43" s="20"/>
    </row>
    <row r="44" spans="1:12" ht="15.6" x14ac:dyDescent="0.3">
      <c r="A44" s="30">
        <f>IF(F44&lt;&gt;"",1+MAX($A$6:A43),"")</f>
        <v>25</v>
      </c>
      <c r="B44" s="8"/>
      <c r="C44" s="25" t="s">
        <v>95</v>
      </c>
      <c r="D44" s="8">
        <v>75096</v>
      </c>
      <c r="E44" s="28">
        <v>0.1</v>
      </c>
      <c r="F44" s="32">
        <f t="shared" ref="F44" si="16">D44*(1+E44)</f>
        <v>82605.600000000006</v>
      </c>
      <c r="G44" s="29" t="s">
        <v>57</v>
      </c>
      <c r="H44" s="29"/>
      <c r="I44" s="29"/>
      <c r="J44" s="42"/>
      <c r="K44" s="27">
        <f t="shared" ref="K44" si="17">J44*F44</f>
        <v>0</v>
      </c>
      <c r="L44" s="20"/>
    </row>
    <row r="45" spans="1:12" ht="16.2" thickBot="1" x14ac:dyDescent="0.35">
      <c r="A45" s="30" t="str">
        <f>IF(F45&lt;&gt;"",1+MAX($A$6:A41),"")</f>
        <v/>
      </c>
      <c r="B45" s="8"/>
      <c r="C45" s="25"/>
      <c r="D45" s="32"/>
      <c r="E45" s="28"/>
      <c r="F45" s="32"/>
      <c r="G45" s="29"/>
      <c r="H45" s="29"/>
      <c r="I45" s="29"/>
      <c r="J45" s="9"/>
      <c r="K45" s="27"/>
      <c r="L45" s="20"/>
    </row>
    <row r="46" spans="1:12" s="50" customFormat="1" ht="16.2" thickBot="1" x14ac:dyDescent="0.3">
      <c r="A46" s="56" t="s">
        <v>2</v>
      </c>
      <c r="B46" s="57"/>
      <c r="C46" s="57"/>
      <c r="D46" s="57"/>
      <c r="E46" s="57"/>
      <c r="F46" s="57"/>
      <c r="G46" s="57"/>
      <c r="H46" s="57"/>
      <c r="I46" s="57"/>
      <c r="J46" s="58"/>
      <c r="K46" s="59">
        <f>SUM(K6:K45)</f>
        <v>0</v>
      </c>
      <c r="L46" s="60">
        <f>SUM(L6:L45)</f>
        <v>0</v>
      </c>
    </row>
    <row r="47" spans="1:12" s="50" customFormat="1" ht="16.2" thickBot="1" x14ac:dyDescent="0.3">
      <c r="A47" s="56" t="s">
        <v>54</v>
      </c>
      <c r="B47" s="57"/>
      <c r="C47" s="57"/>
      <c r="D47" s="58">
        <v>0.09</v>
      </c>
      <c r="E47" s="57"/>
      <c r="F47" s="57"/>
      <c r="G47" s="58"/>
      <c r="H47" s="58"/>
      <c r="I47" s="58"/>
      <c r="J47" s="61"/>
      <c r="K47" s="59">
        <f>K46*D47</f>
        <v>0</v>
      </c>
      <c r="L47" s="60">
        <f>L46*D47</f>
        <v>0</v>
      </c>
    </row>
    <row r="48" spans="1:12" s="50" customFormat="1" ht="16.2" thickBot="1" x14ac:dyDescent="0.3">
      <c r="A48" s="56" t="s">
        <v>55</v>
      </c>
      <c r="B48" s="57"/>
      <c r="C48" s="57"/>
      <c r="D48" s="58">
        <v>0.05</v>
      </c>
      <c r="E48" s="57"/>
      <c r="F48" s="57"/>
      <c r="G48" s="58"/>
      <c r="H48" s="58"/>
      <c r="I48" s="58"/>
      <c r="J48" s="61"/>
      <c r="K48" s="59">
        <f>K46*D48</f>
        <v>0</v>
      </c>
      <c r="L48" s="60">
        <f>L46*D48</f>
        <v>0</v>
      </c>
    </row>
    <row r="49" spans="1:12" s="50" customFormat="1" ht="16.2" thickBot="1" x14ac:dyDescent="0.3">
      <c r="A49" s="56" t="s">
        <v>56</v>
      </c>
      <c r="B49" s="57"/>
      <c r="C49" s="57"/>
      <c r="D49" s="58">
        <v>0.03</v>
      </c>
      <c r="E49" s="57"/>
      <c r="F49" s="57"/>
      <c r="G49" s="58"/>
      <c r="H49" s="58"/>
      <c r="I49" s="58"/>
      <c r="J49" s="61"/>
      <c r="K49" s="59">
        <f>K46*D49</f>
        <v>0</v>
      </c>
      <c r="L49" s="60">
        <f>L46*D49</f>
        <v>0</v>
      </c>
    </row>
    <row r="50" spans="1:12" s="50" customFormat="1" ht="16.2" thickBot="1" x14ac:dyDescent="0.3">
      <c r="A50" s="56" t="s">
        <v>8</v>
      </c>
      <c r="B50" s="57"/>
      <c r="C50" s="57"/>
      <c r="D50" s="57"/>
      <c r="E50" s="57"/>
      <c r="F50" s="57"/>
      <c r="G50" s="57"/>
      <c r="H50" s="57"/>
      <c r="I50" s="57"/>
      <c r="J50" s="57"/>
      <c r="K50" s="59">
        <f>SUM(K46:K49)</f>
        <v>0</v>
      </c>
      <c r="L50" s="60">
        <f>SUM(L46:L49)</f>
        <v>0</v>
      </c>
    </row>
    <row r="51" spans="1:12" ht="16.2" thickBot="1" x14ac:dyDescent="0.3">
      <c r="A51" s="10"/>
      <c r="B51" s="1"/>
      <c r="C51" s="5"/>
      <c r="D51" s="2"/>
      <c r="E51" s="2"/>
      <c r="F51" s="2"/>
      <c r="G51" s="3"/>
      <c r="H51" s="3"/>
      <c r="I51" s="3"/>
      <c r="J51" s="1"/>
      <c r="K51" s="4"/>
      <c r="L51" s="11"/>
    </row>
    <row r="52" spans="1:12" ht="16.2" thickBot="1" x14ac:dyDescent="0.3">
      <c r="A52" s="10"/>
      <c r="B52" s="1"/>
      <c r="C52" s="6"/>
      <c r="D52" s="2"/>
      <c r="E52" s="2"/>
      <c r="F52" s="2"/>
      <c r="G52" s="3"/>
      <c r="H52" s="3"/>
      <c r="I52" s="3"/>
      <c r="J52" s="1"/>
      <c r="K52" s="4"/>
      <c r="L52" s="11"/>
    </row>
  </sheetData>
  <printOptions horizontalCentered="1" verticalCentered="1"/>
  <pageMargins left="0.7" right="0.7" top="0.75" bottom="0.75" header="0.3" footer="0.3"/>
  <pageSetup scale="5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D42"/>
  <sheetViews>
    <sheetView topLeftCell="A25" workbookViewId="0">
      <selection activeCell="B34" sqref="B34"/>
    </sheetView>
  </sheetViews>
  <sheetFormatPr defaultRowHeight="15" x14ac:dyDescent="0.25"/>
  <cols>
    <col min="2" max="2" width="69.6328125" style="13" customWidth="1"/>
  </cols>
  <sheetData>
    <row r="1" spans="2:3" ht="15.6" x14ac:dyDescent="0.3">
      <c r="B1" s="13" t="s">
        <v>10</v>
      </c>
      <c r="C1" s="7" t="s">
        <v>9</v>
      </c>
    </row>
    <row r="2" spans="2:3" x14ac:dyDescent="0.25">
      <c r="B2" s="13" t="s">
        <v>11</v>
      </c>
    </row>
    <row r="3" spans="2:3" x14ac:dyDescent="0.25">
      <c r="B3" s="13" t="s">
        <v>12</v>
      </c>
    </row>
    <row r="4" spans="2:3" ht="30" x14ac:dyDescent="0.25">
      <c r="B4" s="13" t="s">
        <v>13</v>
      </c>
    </row>
    <row r="5" spans="2:3" x14ac:dyDescent="0.25">
      <c r="B5" s="13" t="s">
        <v>14</v>
      </c>
    </row>
    <row r="6" spans="2:3" ht="30" x14ac:dyDescent="0.25">
      <c r="B6" s="13" t="s">
        <v>15</v>
      </c>
    </row>
    <row r="7" spans="2:3" ht="28.5" customHeight="1" x14ac:dyDescent="0.25">
      <c r="B7" s="13" t="s">
        <v>16</v>
      </c>
    </row>
    <row r="8" spans="2:3" x14ac:dyDescent="0.25">
      <c r="B8" s="13" t="s">
        <v>17</v>
      </c>
    </row>
    <row r="9" spans="2:3" ht="30" x14ac:dyDescent="0.25">
      <c r="B9" s="13" t="s">
        <v>18</v>
      </c>
    </row>
    <row r="10" spans="2:3" x14ac:dyDescent="0.25">
      <c r="B10" s="13" t="s">
        <v>19</v>
      </c>
    </row>
    <row r="11" spans="2:3" x14ac:dyDescent="0.25">
      <c r="B11" s="13" t="s">
        <v>20</v>
      </c>
    </row>
    <row r="12" spans="2:3" ht="30" x14ac:dyDescent="0.25">
      <c r="B12" s="13" t="s">
        <v>21</v>
      </c>
    </row>
    <row r="13" spans="2:3" x14ac:dyDescent="0.25">
      <c r="B13" s="13" t="s">
        <v>22</v>
      </c>
    </row>
    <row r="14" spans="2:3" s="14" customFormat="1" ht="31.5" customHeight="1" x14ac:dyDescent="0.25">
      <c r="B14" s="15" t="s">
        <v>23</v>
      </c>
    </row>
    <row r="15" spans="2:3" ht="30" x14ac:dyDescent="0.25">
      <c r="B15" s="13" t="s">
        <v>24</v>
      </c>
    </row>
    <row r="16" spans="2:3" ht="30" x14ac:dyDescent="0.25">
      <c r="B16" s="13" t="s">
        <v>25</v>
      </c>
    </row>
    <row r="17" spans="2:3" ht="15.6" x14ac:dyDescent="0.3">
      <c r="C17" s="7"/>
    </row>
    <row r="18" spans="2:3" ht="30.6" x14ac:dyDescent="0.3">
      <c r="B18" s="17" t="s">
        <v>39</v>
      </c>
      <c r="C18" s="7" t="s">
        <v>28</v>
      </c>
    </row>
    <row r="19" spans="2:3" ht="30" x14ac:dyDescent="0.25">
      <c r="B19" s="17" t="s">
        <v>29</v>
      </c>
    </row>
    <row r="20" spans="2:3" ht="30" x14ac:dyDescent="0.25">
      <c r="B20" s="17" t="s">
        <v>30</v>
      </c>
    </row>
    <row r="21" spans="2:3" ht="30" x14ac:dyDescent="0.25">
      <c r="B21" s="17" t="s">
        <v>31</v>
      </c>
    </row>
    <row r="22" spans="2:3" ht="30" x14ac:dyDescent="0.25">
      <c r="B22" s="17" t="s">
        <v>40</v>
      </c>
    </row>
    <row r="23" spans="2:3" ht="45" x14ac:dyDescent="0.25">
      <c r="B23" s="17" t="s">
        <v>41</v>
      </c>
    </row>
    <row r="24" spans="2:3" ht="30" x14ac:dyDescent="0.25">
      <c r="B24" s="17" t="s">
        <v>42</v>
      </c>
    </row>
    <row r="25" spans="2:3" ht="30" x14ac:dyDescent="0.25">
      <c r="B25" s="17" t="s">
        <v>43</v>
      </c>
    </row>
    <row r="26" spans="2:3" ht="30" x14ac:dyDescent="0.25">
      <c r="B26" s="17" t="s">
        <v>44</v>
      </c>
    </row>
    <row r="27" spans="2:3" ht="30" x14ac:dyDescent="0.25">
      <c r="B27" s="17" t="s">
        <v>45</v>
      </c>
    </row>
    <row r="28" spans="2:3" x14ac:dyDescent="0.25">
      <c r="B28" s="17" t="s">
        <v>32</v>
      </c>
    </row>
    <row r="29" spans="2:3" ht="30" x14ac:dyDescent="0.25">
      <c r="B29" s="17" t="s">
        <v>46</v>
      </c>
    </row>
    <row r="30" spans="2:3" x14ac:dyDescent="0.25">
      <c r="B30" s="17" t="s">
        <v>33</v>
      </c>
    </row>
    <row r="31" spans="2:3" x14ac:dyDescent="0.25">
      <c r="B31" s="17" t="s">
        <v>34</v>
      </c>
    </row>
    <row r="32" spans="2:3" x14ac:dyDescent="0.25">
      <c r="B32" s="17" t="s">
        <v>35</v>
      </c>
    </row>
    <row r="33" spans="2:4" ht="30" x14ac:dyDescent="0.25">
      <c r="B33" s="17" t="s">
        <v>47</v>
      </c>
    </row>
    <row r="34" spans="2:4" ht="30" x14ac:dyDescent="0.25">
      <c r="B34" s="17" t="s">
        <v>48</v>
      </c>
    </row>
    <row r="35" spans="2:4" x14ac:dyDescent="0.25">
      <c r="B35" s="17" t="s">
        <v>36</v>
      </c>
    </row>
    <row r="36" spans="2:4" x14ac:dyDescent="0.25">
      <c r="B36" s="17" t="s">
        <v>37</v>
      </c>
    </row>
    <row r="37" spans="2:4" x14ac:dyDescent="0.25">
      <c r="B37" s="17" t="s">
        <v>38</v>
      </c>
    </row>
    <row r="38" spans="2:4" ht="15.6" x14ac:dyDescent="0.3">
      <c r="C38" s="7"/>
      <c r="D38" s="7"/>
    </row>
    <row r="39" spans="2:4" ht="30.6" x14ac:dyDescent="0.3">
      <c r="B39" s="17" t="s">
        <v>53</v>
      </c>
      <c r="C39" s="7" t="s">
        <v>49</v>
      </c>
    </row>
    <row r="40" spans="2:4" ht="30" x14ac:dyDescent="0.25">
      <c r="B40" s="17" t="s">
        <v>51</v>
      </c>
    </row>
    <row r="41" spans="2:4" x14ac:dyDescent="0.25">
      <c r="B41" s="17" t="s">
        <v>52</v>
      </c>
    </row>
    <row r="42" spans="2:4" x14ac:dyDescent="0.25">
      <c r="B42" s="17" t="s">
        <v>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CCE4851-03BE-4F0B-B9AB-7C9566FD1EB9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ESTIMATE</vt:lpstr>
      <vt:lpstr>Sheet2</vt:lpstr>
      <vt:lpstr>Chart1</vt:lpstr>
      <vt:lpstr>ESTIMATE!Print_Area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Baqar Husaini</cp:lastModifiedBy>
  <cp:lastPrinted>2017-09-18T15:02:21Z</cp:lastPrinted>
  <dcterms:created xsi:type="dcterms:W3CDTF">2004-05-05T14:08:18Z</dcterms:created>
  <dcterms:modified xsi:type="dcterms:W3CDTF">2025-03-07T19:04:43Z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{DCCE4851-03BE-4F0B-B9AB-7C9566FD1EB9}</vt:lpwstr>
  </property>
</Properties>
</file>